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0" yWindow="0" windowWidth="25600" windowHeight="14300" tabRatio="500"/>
  </bookViews>
  <sheets>
    <sheet name="Analytical Notes" sheetId="3" r:id="rId1"/>
    <sheet name="Sample List" sheetId="4" r:id="rId2"/>
    <sheet name="WR" sheetId="5" r:id="rId3"/>
    <sheet name="EPMA Plagioclase" sheetId="10" r:id="rId4"/>
    <sheet name="EPMA Amphibole" sheetId="6" r:id="rId5"/>
    <sheet name="EPMA Clinopyroxene" sheetId="9" r:id="rId6"/>
    <sheet name="EPMA Olivine" sheetId="7" r:id="rId7"/>
    <sheet name="EPMA Spinel" sheetId="8" r:id="rId8"/>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X55" i="3" l="1"/>
  <c r="X54" i="3"/>
  <c r="X53" i="3"/>
  <c r="X52" i="3"/>
  <c r="X51" i="3"/>
  <c r="X50" i="3"/>
  <c r="X49" i="3"/>
  <c r="X48" i="3"/>
  <c r="X47" i="3"/>
  <c r="X46" i="3"/>
  <c r="X45" i="3"/>
  <c r="X44" i="3"/>
  <c r="X43" i="3"/>
  <c r="X42" i="3"/>
  <c r="X41" i="3"/>
  <c r="X40" i="3"/>
  <c r="X39" i="3"/>
  <c r="X38" i="3"/>
  <c r="X37" i="3"/>
  <c r="R55" i="3"/>
  <c r="R54" i="3"/>
  <c r="R53" i="3"/>
  <c r="R52" i="3"/>
  <c r="R51" i="3"/>
  <c r="R50" i="3"/>
  <c r="R49" i="3"/>
  <c r="R48" i="3"/>
  <c r="R47" i="3"/>
  <c r="R46" i="3"/>
  <c r="R45" i="3"/>
  <c r="R44" i="3"/>
  <c r="R43" i="3"/>
  <c r="R42" i="3"/>
  <c r="R41" i="3"/>
  <c r="R40" i="3"/>
  <c r="R39" i="3"/>
  <c r="R38" i="3"/>
  <c r="R37" i="3"/>
  <c r="L37" i="3"/>
  <c r="L55" i="3"/>
  <c r="L54" i="3"/>
  <c r="L53" i="3"/>
  <c r="L52" i="3"/>
  <c r="L51" i="3"/>
  <c r="L50" i="3"/>
  <c r="L49" i="3"/>
  <c r="L48" i="3"/>
  <c r="L47" i="3"/>
  <c r="L46" i="3"/>
  <c r="L45" i="3"/>
  <c r="L44" i="3"/>
  <c r="L43" i="3"/>
  <c r="L42" i="3"/>
  <c r="L41" i="3"/>
  <c r="L40" i="3"/>
  <c r="L39" i="3"/>
  <c r="L38" i="3"/>
  <c r="J85" i="10"/>
  <c r="J86" i="10"/>
  <c r="J87" i="10"/>
  <c r="J89" i="10"/>
  <c r="J90" i="10"/>
  <c r="J91" i="10"/>
  <c r="J92" i="10"/>
  <c r="J81" i="10"/>
  <c r="J82" i="10"/>
  <c r="J83" i="10"/>
  <c r="J84" i="10"/>
  <c r="J77" i="10"/>
  <c r="J78" i="10"/>
  <c r="J79" i="10"/>
  <c r="J80" i="10"/>
  <c r="J73" i="10"/>
  <c r="J74" i="10"/>
  <c r="J75" i="10"/>
  <c r="J76" i="10"/>
  <c r="J69" i="10"/>
  <c r="J70" i="10"/>
  <c r="J71" i="10"/>
  <c r="J72" i="10"/>
  <c r="J66" i="10"/>
  <c r="J67" i="10"/>
  <c r="J68" i="10"/>
  <c r="J63" i="10"/>
  <c r="J64" i="10"/>
  <c r="J65" i="10"/>
  <c r="J60" i="10"/>
  <c r="J61" i="10"/>
  <c r="J62" i="10"/>
  <c r="J57" i="10"/>
  <c r="J58" i="10"/>
  <c r="J59" i="10"/>
  <c r="J53" i="10"/>
  <c r="J54" i="10"/>
  <c r="J55" i="10"/>
  <c r="J48" i="10"/>
  <c r="J49" i="10"/>
  <c r="J50" i="10"/>
  <c r="J51" i="10"/>
  <c r="J52" i="10"/>
  <c r="J46" i="10"/>
  <c r="J47" i="10"/>
  <c r="J42" i="10"/>
  <c r="J43" i="10"/>
  <c r="J44" i="10"/>
  <c r="J45" i="10"/>
  <c r="J40" i="10"/>
  <c r="J41" i="10"/>
  <c r="J36" i="10"/>
  <c r="J37" i="10"/>
  <c r="J38" i="10"/>
  <c r="J39" i="10"/>
  <c r="J33" i="10"/>
  <c r="J34" i="10"/>
  <c r="J35" i="10"/>
  <c r="J29" i="10"/>
  <c r="J30" i="10"/>
  <c r="J31" i="10"/>
  <c r="J32" i="10"/>
  <c r="J25" i="10"/>
  <c r="J26" i="10"/>
  <c r="J27" i="10"/>
  <c r="J28" i="10"/>
  <c r="J21" i="10"/>
  <c r="J22" i="10"/>
  <c r="J23" i="10"/>
  <c r="J24" i="10"/>
  <c r="J17" i="10"/>
  <c r="J18" i="10"/>
  <c r="J19" i="10"/>
  <c r="J20" i="10"/>
  <c r="J13" i="10"/>
  <c r="J14" i="10"/>
  <c r="J15" i="10"/>
  <c r="J16" i="10"/>
  <c r="J9" i="10"/>
  <c r="J10" i="10"/>
  <c r="J11" i="10"/>
  <c r="J12" i="10"/>
  <c r="J4" i="10"/>
  <c r="J5" i="10"/>
  <c r="J6" i="10"/>
  <c r="J7" i="10"/>
  <c r="J8" i="10"/>
  <c r="E72" i="8"/>
  <c r="F72" i="8"/>
  <c r="G72" i="8"/>
  <c r="H72" i="8"/>
  <c r="I72" i="8"/>
  <c r="J72" i="8"/>
  <c r="K72" i="8"/>
  <c r="E73" i="8"/>
  <c r="F73" i="8"/>
  <c r="G73" i="8"/>
  <c r="H73" i="8"/>
  <c r="I73" i="8"/>
  <c r="J73" i="8"/>
  <c r="K73" i="8"/>
  <c r="E74" i="8"/>
  <c r="F74" i="8"/>
  <c r="G74" i="8"/>
  <c r="H74" i="8"/>
  <c r="I74" i="8"/>
  <c r="J74" i="8"/>
  <c r="K74" i="8"/>
  <c r="E75" i="8"/>
  <c r="F75" i="8"/>
  <c r="G75" i="8"/>
  <c r="H75" i="8"/>
  <c r="I75" i="8"/>
  <c r="J75" i="8"/>
  <c r="K75" i="8"/>
  <c r="E70" i="8"/>
  <c r="F70" i="8"/>
  <c r="G70" i="8"/>
  <c r="H70" i="8"/>
  <c r="I70" i="8"/>
  <c r="J70" i="8"/>
  <c r="K70" i="8"/>
  <c r="D75" i="8"/>
  <c r="D74" i="8"/>
  <c r="D73" i="8"/>
  <c r="D72" i="8"/>
  <c r="D70" i="8"/>
  <c r="E99" i="8"/>
  <c r="F99" i="8"/>
  <c r="G99" i="8"/>
  <c r="H99" i="8"/>
  <c r="I99" i="8"/>
  <c r="K99" i="8"/>
  <c r="E100" i="8"/>
  <c r="F100" i="8"/>
  <c r="G100" i="8"/>
  <c r="H100" i="8"/>
  <c r="I100" i="8"/>
  <c r="K100" i="8"/>
  <c r="E101" i="8"/>
  <c r="F101" i="8"/>
  <c r="G101" i="8"/>
  <c r="H101" i="8"/>
  <c r="I101" i="8"/>
  <c r="K101" i="8"/>
  <c r="E97" i="8"/>
  <c r="E102" i="8"/>
  <c r="F97" i="8"/>
  <c r="F102" i="8"/>
  <c r="G97" i="8"/>
  <c r="G102" i="8"/>
  <c r="H97" i="8"/>
  <c r="H102" i="8"/>
  <c r="I97" i="8"/>
  <c r="I102" i="8"/>
  <c r="K97" i="8"/>
  <c r="K102" i="8"/>
  <c r="D102" i="8"/>
  <c r="D101" i="8"/>
  <c r="D100" i="8"/>
  <c r="D99" i="8"/>
  <c r="D97" i="8"/>
  <c r="K124" i="7"/>
  <c r="K125" i="7"/>
  <c r="K126" i="7"/>
  <c r="K127" i="7"/>
  <c r="K128" i="7"/>
  <c r="K129" i="7"/>
  <c r="K130" i="7"/>
  <c r="K131" i="7"/>
  <c r="K132" i="7"/>
  <c r="K133" i="7"/>
  <c r="K134" i="7"/>
  <c r="K135" i="7"/>
  <c r="K136" i="7"/>
  <c r="K137" i="7"/>
  <c r="E139" i="7"/>
  <c r="F139" i="7"/>
  <c r="G139" i="7"/>
  <c r="H139" i="7"/>
  <c r="I139" i="7"/>
  <c r="J139" i="7"/>
  <c r="K139" i="7"/>
  <c r="L139" i="7"/>
  <c r="M124" i="7"/>
  <c r="M125" i="7"/>
  <c r="M126" i="7"/>
  <c r="M127" i="7"/>
  <c r="M128" i="7"/>
  <c r="M129" i="7"/>
  <c r="M130" i="7"/>
  <c r="M131" i="7"/>
  <c r="M132" i="7"/>
  <c r="M133" i="7"/>
  <c r="M134" i="7"/>
  <c r="M135" i="7"/>
  <c r="M136" i="7"/>
  <c r="M139" i="7"/>
  <c r="E140" i="7"/>
  <c r="F140" i="7"/>
  <c r="G140" i="7"/>
  <c r="H140" i="7"/>
  <c r="I140" i="7"/>
  <c r="J140" i="7"/>
  <c r="K140" i="7"/>
  <c r="L140" i="7"/>
  <c r="M140" i="7"/>
  <c r="E141" i="7"/>
  <c r="F141" i="7"/>
  <c r="G141" i="7"/>
  <c r="H141" i="7"/>
  <c r="I141" i="7"/>
  <c r="J141" i="7"/>
  <c r="K141" i="7"/>
  <c r="L141" i="7"/>
  <c r="M141" i="7"/>
  <c r="E137" i="7"/>
  <c r="E142" i="7"/>
  <c r="F137" i="7"/>
  <c r="F142" i="7"/>
  <c r="G137" i="7"/>
  <c r="G142" i="7"/>
  <c r="H137" i="7"/>
  <c r="H142" i="7"/>
  <c r="J137" i="7"/>
  <c r="J142" i="7"/>
  <c r="K138" i="7"/>
  <c r="K142" i="7"/>
  <c r="L137" i="7"/>
  <c r="L142" i="7"/>
  <c r="M137" i="7"/>
  <c r="M138" i="7"/>
  <c r="M142" i="7"/>
  <c r="I137" i="7"/>
  <c r="D137" i="7"/>
  <c r="D142" i="7"/>
  <c r="D141" i="7"/>
  <c r="D140" i="7"/>
  <c r="D139" i="7"/>
  <c r="E135" i="9"/>
  <c r="F135" i="9"/>
  <c r="G135" i="9"/>
  <c r="H135" i="9"/>
  <c r="I135" i="9"/>
  <c r="J135" i="9"/>
  <c r="K135" i="9"/>
  <c r="L135" i="9"/>
  <c r="M122" i="9"/>
  <c r="M123" i="9"/>
  <c r="M124" i="9"/>
  <c r="M125" i="9"/>
  <c r="M126" i="9"/>
  <c r="M127" i="9"/>
  <c r="M128" i="9"/>
  <c r="M129" i="9"/>
  <c r="M130" i="9"/>
  <c r="M131" i="9"/>
  <c r="M132" i="9"/>
  <c r="M133" i="9"/>
  <c r="M134" i="9"/>
  <c r="M135" i="9"/>
  <c r="N135" i="9"/>
  <c r="E137" i="9"/>
  <c r="F137" i="9"/>
  <c r="G137" i="9"/>
  <c r="H137" i="9"/>
  <c r="I137" i="9"/>
  <c r="J137" i="9"/>
  <c r="K137" i="9"/>
  <c r="L137" i="9"/>
  <c r="M137" i="9"/>
  <c r="N137" i="9"/>
  <c r="E138" i="9"/>
  <c r="F138" i="9"/>
  <c r="G138" i="9"/>
  <c r="H138" i="9"/>
  <c r="I138" i="9"/>
  <c r="J138" i="9"/>
  <c r="K138" i="9"/>
  <c r="L138" i="9"/>
  <c r="M138" i="9"/>
  <c r="N138" i="9"/>
  <c r="E139" i="9"/>
  <c r="F139" i="9"/>
  <c r="G139" i="9"/>
  <c r="H139" i="9"/>
  <c r="I139" i="9"/>
  <c r="J139" i="9"/>
  <c r="K139" i="9"/>
  <c r="L139" i="9"/>
  <c r="M139" i="9"/>
  <c r="N139" i="9"/>
  <c r="E140" i="9"/>
  <c r="F140" i="9"/>
  <c r="G140" i="9"/>
  <c r="H140" i="9"/>
  <c r="I140" i="9"/>
  <c r="J140" i="9"/>
  <c r="K140" i="9"/>
  <c r="M136" i="9"/>
  <c r="M140" i="9"/>
  <c r="N140" i="9"/>
  <c r="D135" i="9"/>
  <c r="D140" i="9"/>
  <c r="D139" i="9"/>
  <c r="D138" i="9"/>
  <c r="D137" i="9"/>
  <c r="E159" i="10"/>
  <c r="F159" i="10"/>
  <c r="G159" i="10"/>
  <c r="H159" i="10"/>
  <c r="I159" i="10"/>
  <c r="J138" i="10"/>
  <c r="J139" i="10"/>
  <c r="J140" i="10"/>
  <c r="J141" i="10"/>
  <c r="J142" i="10"/>
  <c r="J143" i="10"/>
  <c r="J144" i="10"/>
  <c r="J145" i="10"/>
  <c r="J146" i="10"/>
  <c r="J147" i="10"/>
  <c r="J148" i="10"/>
  <c r="J149" i="10"/>
  <c r="J150" i="10"/>
  <c r="J151" i="10"/>
  <c r="J152" i="10"/>
  <c r="J153" i="10"/>
  <c r="J154" i="10"/>
  <c r="J155" i="10"/>
  <c r="J156" i="10"/>
  <c r="J159" i="10"/>
  <c r="E160" i="10"/>
  <c r="F160" i="10"/>
  <c r="G160" i="10"/>
  <c r="H160" i="10"/>
  <c r="I160" i="10"/>
  <c r="J160" i="10"/>
  <c r="E161" i="10"/>
  <c r="F161" i="10"/>
  <c r="G161" i="10"/>
  <c r="H161" i="10"/>
  <c r="I161" i="10"/>
  <c r="J161" i="10"/>
  <c r="E157" i="10"/>
  <c r="E162" i="10"/>
  <c r="F157" i="10"/>
  <c r="F162" i="10"/>
  <c r="G157" i="10"/>
  <c r="G162" i="10"/>
  <c r="H157" i="10"/>
  <c r="H162" i="10"/>
  <c r="I157" i="10"/>
  <c r="I162" i="10"/>
  <c r="J157" i="10"/>
  <c r="J158" i="10"/>
  <c r="J162" i="10"/>
  <c r="D157" i="10"/>
  <c r="D162" i="10"/>
  <c r="D161" i="10"/>
  <c r="D160" i="10"/>
  <c r="D159" i="10"/>
  <c r="C211" i="6"/>
  <c r="D211" i="6"/>
  <c r="E211" i="6"/>
  <c r="F211" i="6"/>
  <c r="G211" i="6"/>
  <c r="H211" i="6"/>
  <c r="I211" i="6"/>
  <c r="J211" i="6"/>
  <c r="K211" i="6"/>
  <c r="L211" i="6"/>
  <c r="M211" i="6"/>
  <c r="N211" i="6"/>
  <c r="C212" i="6"/>
  <c r="D212" i="6"/>
  <c r="E212" i="6"/>
  <c r="F212" i="6"/>
  <c r="G212" i="6"/>
  <c r="H212" i="6"/>
  <c r="I212" i="6"/>
  <c r="J212" i="6"/>
  <c r="K212" i="6"/>
  <c r="L212" i="6"/>
  <c r="M212" i="6"/>
  <c r="N212" i="6"/>
  <c r="C213" i="6"/>
  <c r="D213" i="6"/>
  <c r="E213" i="6"/>
  <c r="F213" i="6"/>
  <c r="G213" i="6"/>
  <c r="H213" i="6"/>
  <c r="I213" i="6"/>
  <c r="J213" i="6"/>
  <c r="K213" i="6"/>
  <c r="L213" i="6"/>
  <c r="M213" i="6"/>
  <c r="N213" i="6"/>
  <c r="C214" i="6"/>
  <c r="D214" i="6"/>
  <c r="E214" i="6"/>
  <c r="F214" i="6"/>
  <c r="G214" i="6"/>
  <c r="H214" i="6"/>
  <c r="I214" i="6"/>
  <c r="J214" i="6"/>
  <c r="L214" i="6"/>
  <c r="M214" i="6"/>
  <c r="N214" i="6"/>
  <c r="C209" i="6"/>
  <c r="D209" i="6"/>
  <c r="E209" i="6"/>
  <c r="F209" i="6"/>
  <c r="G209" i="6"/>
  <c r="H209" i="6"/>
  <c r="I209" i="6"/>
  <c r="J209" i="6"/>
  <c r="K209" i="6"/>
  <c r="L209" i="6"/>
  <c r="M209" i="6"/>
  <c r="N209" i="6"/>
  <c r="B214" i="6"/>
  <c r="B209" i="6"/>
  <c r="B213" i="6"/>
  <c r="B212" i="6"/>
  <c r="B211" i="6"/>
  <c r="P15" i="5"/>
  <c r="AA26" i="5"/>
  <c r="Z26" i="5"/>
  <c r="AB26" i="5"/>
  <c r="Y26" i="5"/>
  <c r="X26" i="5"/>
  <c r="AA25" i="5"/>
  <c r="Z25" i="5"/>
  <c r="AB25" i="5"/>
  <c r="Y25" i="5"/>
  <c r="X25" i="5"/>
  <c r="Z24" i="5"/>
  <c r="Y24" i="5"/>
  <c r="X24" i="5"/>
  <c r="AA23" i="5"/>
  <c r="Z23" i="5"/>
  <c r="AB23" i="5"/>
  <c r="Y23" i="5"/>
  <c r="X23" i="5"/>
  <c r="AA22" i="5"/>
  <c r="Z22" i="5"/>
  <c r="AB22" i="5"/>
  <c r="Y22" i="5"/>
  <c r="X22" i="5"/>
  <c r="AA21" i="5"/>
  <c r="Z21" i="5"/>
  <c r="AB21" i="5"/>
  <c r="Y21" i="5"/>
  <c r="X21" i="5"/>
  <c r="AA20" i="5"/>
  <c r="Z20" i="5"/>
  <c r="AB20" i="5"/>
  <c r="Y20" i="5"/>
  <c r="X20" i="5"/>
  <c r="AA19" i="5"/>
  <c r="Z19" i="5"/>
  <c r="AB19" i="5"/>
  <c r="Y19" i="5"/>
  <c r="X19" i="5"/>
  <c r="AA18" i="5"/>
  <c r="Z18" i="5"/>
  <c r="AB18" i="5"/>
  <c r="Y18" i="5"/>
  <c r="X18" i="5"/>
  <c r="AA17" i="5"/>
  <c r="Z17" i="5"/>
  <c r="AB17" i="5"/>
  <c r="Y17" i="5"/>
  <c r="X17" i="5"/>
  <c r="R15" i="5"/>
  <c r="S15" i="5"/>
  <c r="T15" i="5"/>
  <c r="U15" i="5"/>
  <c r="V15" i="5"/>
  <c r="W15" i="5"/>
  <c r="AA15" i="5"/>
  <c r="Z15" i="5"/>
  <c r="AB15" i="5"/>
  <c r="Y15" i="5"/>
  <c r="X15" i="5"/>
  <c r="X6" i="5"/>
  <c r="Y6" i="5"/>
  <c r="Z6" i="5"/>
  <c r="AA6" i="5"/>
  <c r="AB6" i="5"/>
  <c r="X7" i="5"/>
  <c r="Y7" i="5"/>
  <c r="Z7" i="5"/>
  <c r="AA7" i="5"/>
  <c r="AB7" i="5"/>
  <c r="X8" i="5"/>
  <c r="Y8" i="5"/>
  <c r="Z8" i="5"/>
  <c r="AA8" i="5"/>
  <c r="AB8" i="5"/>
  <c r="X9" i="5"/>
  <c r="Y9" i="5"/>
  <c r="Z9" i="5"/>
  <c r="AA9" i="5"/>
  <c r="AB9" i="5"/>
  <c r="X10" i="5"/>
  <c r="Y10" i="5"/>
  <c r="Z10" i="5"/>
  <c r="AA10" i="5"/>
  <c r="AB10" i="5"/>
  <c r="X11" i="5"/>
  <c r="Y11" i="5"/>
  <c r="Z11" i="5"/>
  <c r="AA11" i="5"/>
  <c r="AB11" i="5"/>
  <c r="X12" i="5"/>
  <c r="Y12" i="5"/>
  <c r="Z12" i="5"/>
  <c r="AA12" i="5"/>
  <c r="AB12" i="5"/>
  <c r="X13" i="5"/>
  <c r="Y13" i="5"/>
  <c r="Z13" i="5"/>
  <c r="AA13" i="5"/>
  <c r="AB13" i="5"/>
  <c r="X14" i="5"/>
  <c r="Y14" i="5"/>
  <c r="Z14" i="5"/>
  <c r="AA14" i="5"/>
  <c r="AB14" i="5"/>
  <c r="AB5" i="5"/>
  <c r="AA5" i="5"/>
  <c r="Z5" i="5"/>
  <c r="Y5" i="5"/>
  <c r="X5" i="5"/>
  <c r="AF15" i="5"/>
  <c r="AG15" i="5"/>
  <c r="AH15" i="5"/>
  <c r="AI15" i="5"/>
  <c r="AJ15" i="5"/>
  <c r="AM5" i="5"/>
  <c r="AM6" i="5"/>
  <c r="AM7" i="5"/>
  <c r="AM8" i="5"/>
  <c r="AM9" i="5"/>
  <c r="AM10" i="5"/>
  <c r="AM11" i="5"/>
  <c r="AM12" i="5"/>
  <c r="AM13" i="5"/>
  <c r="AM14" i="5"/>
  <c r="AM15" i="5"/>
  <c r="AP15" i="5"/>
  <c r="AK5" i="5"/>
  <c r="AK6" i="5"/>
  <c r="AK7" i="5"/>
  <c r="AK8" i="5"/>
  <c r="AK9" i="5"/>
  <c r="AK10" i="5"/>
  <c r="AK11" i="5"/>
  <c r="AK12" i="5"/>
  <c r="AK13" i="5"/>
  <c r="AK14" i="5"/>
  <c r="AK15" i="5"/>
  <c r="AL5" i="5"/>
  <c r="AL6" i="5"/>
  <c r="AL7" i="5"/>
  <c r="AL8" i="5"/>
  <c r="AL9" i="5"/>
  <c r="AL10" i="5"/>
  <c r="AL11" i="5"/>
  <c r="AL12" i="5"/>
  <c r="AL13" i="5"/>
  <c r="AL14" i="5"/>
  <c r="AL15" i="5"/>
  <c r="AP18" i="5"/>
  <c r="AP19" i="5"/>
  <c r="AP20" i="5"/>
  <c r="AP21" i="5"/>
  <c r="AP22" i="5"/>
  <c r="AP23" i="5"/>
  <c r="AP25" i="5"/>
  <c r="AP26" i="5"/>
  <c r="AP17" i="5"/>
  <c r="AK18" i="5"/>
  <c r="AL18" i="5"/>
  <c r="AM18" i="5"/>
  <c r="AN18" i="5"/>
  <c r="AK19" i="5"/>
  <c r="AL19" i="5"/>
  <c r="AM19" i="5"/>
  <c r="AN19" i="5"/>
  <c r="AK20" i="5"/>
  <c r="AL20" i="5"/>
  <c r="AM20" i="5"/>
  <c r="AN20" i="5"/>
  <c r="AK21" i="5"/>
  <c r="AL21" i="5"/>
  <c r="AM21" i="5"/>
  <c r="AN21" i="5"/>
  <c r="AK22" i="5"/>
  <c r="AL22" i="5"/>
  <c r="AM22" i="5"/>
  <c r="AN22" i="5"/>
  <c r="AK23" i="5"/>
  <c r="AL23" i="5"/>
  <c r="AM23" i="5"/>
  <c r="AN23" i="5"/>
  <c r="AK25" i="5"/>
  <c r="AL25" i="5"/>
  <c r="AM25" i="5"/>
  <c r="AN25" i="5"/>
  <c r="AK26" i="5"/>
  <c r="AL26" i="5"/>
  <c r="AM26" i="5"/>
  <c r="AN26" i="5"/>
  <c r="AN17" i="5"/>
  <c r="AM17" i="5"/>
  <c r="AL17" i="5"/>
  <c r="AK17" i="5"/>
  <c r="AP6" i="5"/>
  <c r="AP7" i="5"/>
  <c r="AP8" i="5"/>
  <c r="AP9" i="5"/>
  <c r="AP10" i="5"/>
  <c r="AP11" i="5"/>
  <c r="AP12" i="5"/>
  <c r="AP13" i="5"/>
  <c r="AP14" i="5"/>
  <c r="AN6" i="5"/>
  <c r="AN7" i="5"/>
  <c r="AN8" i="5"/>
  <c r="AN9" i="5"/>
  <c r="AN10" i="5"/>
  <c r="AN11" i="5"/>
  <c r="AN12" i="5"/>
  <c r="AN13" i="5"/>
  <c r="AN14" i="5"/>
  <c r="AP5" i="5"/>
  <c r="AN5" i="5"/>
  <c r="AO15" i="5"/>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5" i="10"/>
  <c r="J94" i="10"/>
  <c r="J93" i="10"/>
  <c r="J88" i="10"/>
  <c r="M88" i="9"/>
  <c r="M89" i="9"/>
  <c r="M90" i="9"/>
  <c r="M91" i="9"/>
  <c r="M92" i="9"/>
  <c r="M93" i="9"/>
  <c r="M94" i="9"/>
  <c r="M95" i="9"/>
  <c r="M96" i="9"/>
  <c r="M97" i="9"/>
  <c r="M98" i="9"/>
  <c r="M99" i="9"/>
  <c r="M100" i="9"/>
  <c r="M101" i="9"/>
  <c r="M102" i="9"/>
  <c r="M103" i="9"/>
  <c r="M104" i="9"/>
  <c r="M105" i="9"/>
  <c r="M106" i="9"/>
  <c r="M107" i="9"/>
  <c r="M108" i="9"/>
  <c r="M109" i="9"/>
  <c r="M110" i="9"/>
  <c r="M111" i="9"/>
  <c r="M112" i="9"/>
  <c r="M113" i="9"/>
  <c r="M114" i="9"/>
  <c r="M115" i="9"/>
  <c r="M116" i="9"/>
  <c r="M117" i="9"/>
  <c r="M118" i="9"/>
  <c r="M119" i="9"/>
  <c r="M120" i="9"/>
  <c r="M87" i="9"/>
  <c r="M85" i="9"/>
  <c r="M84" i="9"/>
  <c r="M83" i="9"/>
  <c r="M82" i="9"/>
  <c r="M81" i="9"/>
  <c r="M80" i="9"/>
  <c r="M79" i="9"/>
  <c r="M78" i="9"/>
  <c r="M77" i="9"/>
  <c r="M76" i="9"/>
  <c r="M75" i="9"/>
  <c r="M74" i="9"/>
  <c r="M73" i="9"/>
  <c r="M72" i="9"/>
  <c r="M71" i="9"/>
  <c r="M39" i="9"/>
  <c r="M40" i="9"/>
  <c r="M41" i="9"/>
  <c r="M42" i="9"/>
  <c r="M43" i="9"/>
  <c r="M44" i="9"/>
  <c r="M45" i="9"/>
  <c r="M46" i="9"/>
  <c r="M47" i="9"/>
  <c r="M48" i="9"/>
  <c r="M49" i="9"/>
  <c r="M50" i="9"/>
  <c r="M51" i="9"/>
  <c r="M52" i="9"/>
  <c r="M53" i="9"/>
  <c r="M54" i="9"/>
  <c r="M55" i="9"/>
  <c r="M56" i="9"/>
  <c r="M57" i="9"/>
  <c r="M58" i="9"/>
  <c r="M59" i="9"/>
  <c r="M60" i="9"/>
  <c r="M61" i="9"/>
  <c r="M62" i="9"/>
  <c r="M63" i="9"/>
  <c r="M64" i="9"/>
  <c r="M65" i="9"/>
  <c r="M66" i="9"/>
  <c r="M67" i="9"/>
  <c r="M68" i="9"/>
  <c r="M69" i="9"/>
  <c r="M38"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4" i="9"/>
  <c r="K98" i="8"/>
  <c r="K85" i="8"/>
  <c r="K86" i="8"/>
  <c r="K87" i="8"/>
  <c r="K88" i="8"/>
  <c r="K89" i="8"/>
  <c r="K90" i="8"/>
  <c r="K91" i="8"/>
  <c r="K92" i="8"/>
  <c r="K93" i="8"/>
  <c r="K94" i="8"/>
  <c r="K95" i="8"/>
  <c r="K96" i="8"/>
  <c r="K79" i="8"/>
  <c r="K80" i="8"/>
  <c r="K81" i="8"/>
  <c r="K82" i="8"/>
  <c r="K83" i="8"/>
  <c r="K84" i="8"/>
  <c r="K78" i="8"/>
  <c r="K54" i="8"/>
  <c r="K55" i="8"/>
  <c r="K56" i="8"/>
  <c r="K57" i="8"/>
  <c r="K58" i="8"/>
  <c r="K59" i="8"/>
  <c r="K60" i="8"/>
  <c r="K61" i="8"/>
  <c r="K62" i="8"/>
  <c r="K63" i="8"/>
  <c r="K64" i="8"/>
  <c r="K65" i="8"/>
  <c r="K66" i="8"/>
  <c r="K67" i="8"/>
  <c r="K68" i="8"/>
  <c r="K69" i="8"/>
  <c r="K71" i="8"/>
  <c r="K53" i="8"/>
  <c r="K5"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4" i="7"/>
  <c r="N200" i="6"/>
  <c r="N201" i="6"/>
  <c r="N202" i="6"/>
  <c r="N210" i="6"/>
  <c r="N203" i="6"/>
  <c r="N204" i="6"/>
  <c r="N205" i="6"/>
  <c r="N206" i="6"/>
  <c r="N207" i="6"/>
  <c r="N208" i="6"/>
  <c r="N164" i="6"/>
  <c r="N165" i="6"/>
  <c r="N166" i="6"/>
  <c r="N167" i="6"/>
  <c r="N168" i="6"/>
  <c r="N169" i="6"/>
  <c r="N170" i="6"/>
  <c r="N171" i="6"/>
  <c r="N172" i="6"/>
  <c r="N173" i="6"/>
  <c r="N174" i="6"/>
  <c r="N175" i="6"/>
  <c r="N176" i="6"/>
  <c r="N177" i="6"/>
  <c r="N178" i="6"/>
  <c r="N179" i="6"/>
  <c r="N180" i="6"/>
  <c r="N181" i="6"/>
  <c r="N182" i="6"/>
  <c r="N183" i="6"/>
  <c r="N184" i="6"/>
  <c r="N185" i="6"/>
  <c r="N186" i="6"/>
  <c r="N187" i="6"/>
  <c r="N188" i="6"/>
  <c r="N189" i="6"/>
  <c r="N190" i="6"/>
  <c r="N191" i="6"/>
  <c r="N192" i="6"/>
  <c r="N193" i="6"/>
  <c r="N194" i="6"/>
  <c r="N195" i="6"/>
  <c r="N196" i="6"/>
  <c r="N163"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24" i="6"/>
  <c r="N122"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5"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 i="6"/>
  <c r="C15" i="5"/>
  <c r="D15" i="5"/>
  <c r="E15" i="5"/>
  <c r="F15" i="5"/>
  <c r="G15" i="5"/>
  <c r="H15" i="5"/>
  <c r="I15" i="5"/>
  <c r="J15" i="5"/>
  <c r="K15" i="5"/>
  <c r="L15" i="5"/>
  <c r="M15" i="5"/>
  <c r="N15" i="5"/>
  <c r="O15" i="5"/>
  <c r="AE15" i="5"/>
  <c r="B15" i="5"/>
</calcChain>
</file>

<file path=xl/sharedStrings.xml><?xml version="1.0" encoding="utf-8"?>
<sst xmlns="http://schemas.openxmlformats.org/spreadsheetml/2006/main" count="3009" uniqueCount="433">
  <si>
    <t>PUBLISHED</t>
  </si>
  <si>
    <t>STAN. 1</t>
  </si>
  <si>
    <t>STAN. 2</t>
  </si>
  <si>
    <t>STAN. 3</t>
  </si>
  <si>
    <t>STAN. 4</t>
  </si>
  <si>
    <t>STAN. 5</t>
  </si>
  <si>
    <t>STAN. 6</t>
  </si>
  <si>
    <t>STAN. 7</t>
  </si>
  <si>
    <t>BEG 1</t>
  </si>
  <si>
    <t>BEG 2</t>
  </si>
  <si>
    <t>BEG 3</t>
  </si>
  <si>
    <t>BEG 4</t>
  </si>
  <si>
    <t>BEG 5</t>
  </si>
  <si>
    <t>BEG 6</t>
  </si>
  <si>
    <t>Si</t>
  </si>
  <si>
    <t>Mg</t>
  </si>
  <si>
    <t>Fe</t>
  </si>
  <si>
    <t>Mn</t>
  </si>
  <si>
    <t>Ca</t>
  </si>
  <si>
    <t>Cr</t>
  </si>
  <si>
    <t>Ni</t>
  </si>
  <si>
    <t>O</t>
  </si>
  <si>
    <t>Total</t>
  </si>
  <si>
    <t>SiO2</t>
  </si>
  <si>
    <t>MgO</t>
  </si>
  <si>
    <t>FeO</t>
  </si>
  <si>
    <t>MnO</t>
  </si>
  <si>
    <t>CaO</t>
  </si>
  <si>
    <t>NiO</t>
  </si>
  <si>
    <t>n.a.</t>
  </si>
  <si>
    <t>The USNM standard 2566 (olivine from the Springwater Meteorite) was analyzed 7 times before running the unknowns, 3 times during the run, and 3 times following the run to check for consistency and instrumental drift. The results below include the published values for the standard (elemental) and wt% oxide calculated from the elemental abundances. Published standard is 90.22% Fo.</t>
  </si>
  <si>
    <t>n.d.</t>
  </si>
  <si>
    <t>OL1</t>
  </si>
  <si>
    <t>OL2</t>
  </si>
  <si>
    <t>OL3</t>
  </si>
  <si>
    <t>OL4</t>
  </si>
  <si>
    <t>OL5</t>
  </si>
  <si>
    <t>RIM</t>
  </si>
  <si>
    <t>%Fo</t>
  </si>
  <si>
    <t>%Fa</t>
  </si>
  <si>
    <t>KS-12-11</t>
  </si>
  <si>
    <t>KS-12-33</t>
  </si>
  <si>
    <t>STANDARD 1</t>
  </si>
  <si>
    <t>STANDARD 2</t>
  </si>
  <si>
    <t>STANDARD 3</t>
  </si>
  <si>
    <t>STANDARD 4</t>
  </si>
  <si>
    <t>STANDARD 5</t>
  </si>
  <si>
    <t>STANDARD 6</t>
  </si>
  <si>
    <t>STANDARD 7</t>
  </si>
  <si>
    <t>BEG. 1</t>
  </si>
  <si>
    <t>BEG. 2</t>
  </si>
  <si>
    <t>BEG. 3</t>
  </si>
  <si>
    <t>BEG. 4</t>
  </si>
  <si>
    <t>MID1</t>
  </si>
  <si>
    <t>MID2</t>
  </si>
  <si>
    <t>MID3</t>
  </si>
  <si>
    <t>MID4</t>
  </si>
  <si>
    <t>MID5</t>
  </si>
  <si>
    <t>MID6</t>
  </si>
  <si>
    <t>Al</t>
  </si>
  <si>
    <t>Ti</t>
  </si>
  <si>
    <t>Al2O3</t>
  </si>
  <si>
    <t>STANDARD1</t>
  </si>
  <si>
    <t>STANDARD2</t>
  </si>
  <si>
    <t>STANDARD3</t>
  </si>
  <si>
    <t>STANDARD4</t>
  </si>
  <si>
    <t>STANDARD5</t>
  </si>
  <si>
    <t>STANDARD6</t>
  </si>
  <si>
    <t>STANDARD7</t>
  </si>
  <si>
    <t>MID7</t>
  </si>
  <si>
    <t>MID8</t>
  </si>
  <si>
    <t>CR 1</t>
  </si>
  <si>
    <t>CR1</t>
  </si>
  <si>
    <t>CR2</t>
  </si>
  <si>
    <t>CR3</t>
  </si>
  <si>
    <t>CR4</t>
  </si>
  <si>
    <t>CR5</t>
  </si>
  <si>
    <t>KS-12-22</t>
  </si>
  <si>
    <t>ELECTRON PROBE MICROANALYSIS</t>
  </si>
  <si>
    <t>Element</t>
  </si>
  <si>
    <t>Counting Time</t>
  </si>
  <si>
    <t>Standard</t>
  </si>
  <si>
    <t>Typical Analytical Error (Wt %, 1 σ)</t>
  </si>
  <si>
    <t>Peak (sec.)</t>
  </si>
  <si>
    <t>Na</t>
  </si>
  <si>
    <t>Orthoclase (CM Taylor)</t>
  </si>
  <si>
    <t>Cl</t>
  </si>
  <si>
    <t>Scapolite (USNM R6600-1)</t>
  </si>
  <si>
    <t>K</t>
  </si>
  <si>
    <t>Analytical conditions for EPMA analyses of plagioclase</t>
  </si>
  <si>
    <t>Anorthoclase (USNM 133868)</t>
  </si>
  <si>
    <t>Labradorite (USNM 115900)</t>
  </si>
  <si>
    <t>Hypersthene (USNM 746)</t>
  </si>
  <si>
    <t>Diopside (CM Taylor)</t>
  </si>
  <si>
    <t>Fayalite (USNM 85276)</t>
  </si>
  <si>
    <t>Analytical conditions for EPMA analyses of olivine</t>
  </si>
  <si>
    <t>Olivine (USNM 1113127444)</t>
  </si>
  <si>
    <t>Ilmenite (USNM 96189)</t>
  </si>
  <si>
    <t>REFERENCES</t>
  </si>
  <si>
    <t>Scott, V.D., Love, G., and Reed, S.J.B. (1995) Quantitative Electron-Probe Analysis. Ellis Horwood Limited, Hemel Hempstead, Hertfordshire, England, 311 pp.</t>
  </si>
  <si>
    <t>Adrienne E. Kentner</t>
  </si>
  <si>
    <t>Advisor: Elisabeth Nadin</t>
  </si>
  <si>
    <t>Committee: Pavel Izbekov and Mary Keskinen</t>
  </si>
  <si>
    <t>Analytical conditions for EPMA analyses of amphibole</t>
  </si>
  <si>
    <t>Hornblende (USNM 143965)</t>
  </si>
  <si>
    <t>Augite (USNM 122142)</t>
  </si>
  <si>
    <t>Titanite (SHENE1A)</t>
  </si>
  <si>
    <t>Willimite</t>
  </si>
  <si>
    <t>Chromite5 (CR5)</t>
  </si>
  <si>
    <t>Augite (CRAUG)</t>
  </si>
  <si>
    <t>Olivine (USNM 2566)</t>
  </si>
  <si>
    <t>Chromite (Chromite5)</t>
  </si>
  <si>
    <t>Augite (CR-Augite)</t>
  </si>
  <si>
    <t>Chromite (CR55)</t>
  </si>
  <si>
    <t>Sample</t>
  </si>
  <si>
    <t>UTM N</t>
  </si>
  <si>
    <t>UTM E</t>
  </si>
  <si>
    <t>KS-12-04</t>
  </si>
  <si>
    <t>KS-12-06</t>
  </si>
  <si>
    <t>KS-12-12</t>
  </si>
  <si>
    <t>KS-12-13</t>
  </si>
  <si>
    <t>KS-12-19</t>
  </si>
  <si>
    <t>KS-12-21</t>
  </si>
  <si>
    <t>KS-12-24</t>
  </si>
  <si>
    <t>KS-12-31</t>
  </si>
  <si>
    <t>KS-12-34</t>
  </si>
  <si>
    <t>KS-12-39</t>
  </si>
  <si>
    <t>KS-12-42</t>
  </si>
  <si>
    <t>WHOLE-ROCK COMPOSITION OF LAVAS AND VOLCANIC BOMBS</t>
  </si>
  <si>
    <t>Location</t>
  </si>
  <si>
    <t>Major elements</t>
  </si>
  <si>
    <t xml:space="preserve"> MnO   </t>
  </si>
  <si>
    <t xml:space="preserve"> CaO   </t>
  </si>
  <si>
    <t xml:space="preserve"> MgO   </t>
  </si>
  <si>
    <t>Trace elements</t>
  </si>
  <si>
    <t xml:space="preserve"> Ni    </t>
  </si>
  <si>
    <t xml:space="preserve"> Cr    </t>
  </si>
  <si>
    <t xml:space="preserve"> V     </t>
  </si>
  <si>
    <t xml:space="preserve"> Zr</t>
  </si>
  <si>
    <t xml:space="preserve"> Cu</t>
  </si>
  <si>
    <t xml:space="preserve"> Zn</t>
  </si>
  <si>
    <t>Y</t>
  </si>
  <si>
    <t>Sr</t>
  </si>
  <si>
    <t>Modal analysis</t>
  </si>
  <si>
    <t>Gl</t>
  </si>
  <si>
    <t>Pl</t>
  </si>
  <si>
    <t>CPx</t>
  </si>
  <si>
    <t>Rock Type</t>
  </si>
  <si>
    <t>gabbro</t>
  </si>
  <si>
    <t>peridotite</t>
  </si>
  <si>
    <t>pyroxenite</t>
  </si>
  <si>
    <t>anorthosite</t>
  </si>
  <si>
    <t>BHVO-1</t>
  </si>
  <si>
    <t>working standard</t>
  </si>
  <si>
    <t>am1</t>
  </si>
  <si>
    <t>core</t>
  </si>
  <si>
    <t>rim</t>
  </si>
  <si>
    <t>am2</t>
  </si>
  <si>
    <t>am3</t>
  </si>
  <si>
    <t>am4</t>
  </si>
  <si>
    <t>am5</t>
  </si>
  <si>
    <t>Grain</t>
  </si>
  <si>
    <t>Sample KS-12-31, medium grain gabbroic enclave</t>
  </si>
  <si>
    <t>Sample KS-12-04, coarse grain gabbroic enclave</t>
  </si>
  <si>
    <t>Sample KS-12-11, medium grain pyroxenite with interstitial amphibole</t>
  </si>
  <si>
    <t>KS-12-13, medium grain pyroxenite with interstitial amphibole</t>
  </si>
  <si>
    <t>KS-12-22, medium grain pyroxenite with interstitial amphibole</t>
  </si>
  <si>
    <t>H</t>
  </si>
  <si>
    <t>Hornblende (USNM 111356) was analyzed as a working standard before, during, and after unknowns; results listed as elemental wt%</t>
  </si>
  <si>
    <t>Beg-1</t>
  </si>
  <si>
    <t>Beg-2</t>
  </si>
  <si>
    <t>Beg-3</t>
  </si>
  <si>
    <t>Mid-1</t>
  </si>
  <si>
    <t>Mid-2</t>
  </si>
  <si>
    <t>Mid-3</t>
  </si>
  <si>
    <t>End-1</t>
  </si>
  <si>
    <t>End-2</t>
  </si>
  <si>
    <t>End-3</t>
  </si>
  <si>
    <t>OL6</t>
  </si>
  <si>
    <t>OL7</t>
  </si>
  <si>
    <t>OL8</t>
  </si>
  <si>
    <t>OL9</t>
  </si>
  <si>
    <t>OL10</t>
  </si>
  <si>
    <t>Sample KS-12-11, coarse grain peridotite</t>
  </si>
  <si>
    <t>KS-12-33 coarse grain peridotite</t>
  </si>
  <si>
    <t>Analyses of representative amphibole grains from gabbroic and ultramafic enclaves</t>
  </si>
  <si>
    <t>Analyses of representative olivine grains from ultramafic enclaves</t>
  </si>
  <si>
    <t>Sample KS-12-22, medium grain peridotite</t>
  </si>
  <si>
    <t>Sample KS-12-33, medium grain peridotite</t>
  </si>
  <si>
    <t>Chromite 206 was analyzed as a working standard at the beginning and during the analyses of chromite grains</t>
  </si>
  <si>
    <t>Chromite 206</t>
  </si>
  <si>
    <t>Chromite 421</t>
  </si>
  <si>
    <t>Chromite 421 was analyzed as a working standard at the beginning and during the analyses of chromite grains</t>
  </si>
  <si>
    <t>Na2O</t>
  </si>
  <si>
    <t>CPX1</t>
  </si>
  <si>
    <t>CPX2</t>
  </si>
  <si>
    <t>CPX3</t>
  </si>
  <si>
    <t>CPX4</t>
  </si>
  <si>
    <t>CPX5</t>
  </si>
  <si>
    <t>Mg#</t>
  </si>
  <si>
    <t>Analyses of representative clinopyroxene analyses from ultramafic enclaves</t>
  </si>
  <si>
    <t>KS-12-11, medium grain peridotite</t>
  </si>
  <si>
    <t>Sample KS-12-13, medium grain pyroxenite</t>
  </si>
  <si>
    <t>Augite 204</t>
  </si>
  <si>
    <t>Published</t>
  </si>
  <si>
    <t>standard 1</t>
  </si>
  <si>
    <t>standard 2</t>
  </si>
  <si>
    <t>standard 3</t>
  </si>
  <si>
    <t>standard 4</t>
  </si>
  <si>
    <t>beginning1</t>
  </si>
  <si>
    <t>beginning2</t>
  </si>
  <si>
    <t>beginning3</t>
  </si>
  <si>
    <t>beginning4</t>
  </si>
  <si>
    <t>end1</t>
  </si>
  <si>
    <t>end2</t>
  </si>
  <si>
    <t>end3</t>
  </si>
  <si>
    <t>end4</t>
  </si>
  <si>
    <t>end5</t>
  </si>
  <si>
    <t>The standard Augite 204 was analyzed as a working standard at the beginning, middle, and end of the clinopyroxene analyses</t>
  </si>
  <si>
    <t>Analytical conditions for EPMA analyses of clinopyroxene</t>
  </si>
  <si>
    <t>K2O</t>
  </si>
  <si>
    <t>PL1</t>
  </si>
  <si>
    <t>PL2</t>
  </si>
  <si>
    <t>PL3</t>
  </si>
  <si>
    <t>PL4</t>
  </si>
  <si>
    <t>PL5</t>
  </si>
  <si>
    <t>PL6</t>
  </si>
  <si>
    <t>PL7</t>
  </si>
  <si>
    <t>n.d</t>
  </si>
  <si>
    <t>KS-12-13, medium grain pyroxenite</t>
  </si>
  <si>
    <t>Analyses of representative plagioclase grains from gabbroic and ultramafic enclaves</t>
  </si>
  <si>
    <t xml:space="preserve">PL1 </t>
  </si>
  <si>
    <t>KS-12-31, fine grain gabbro</t>
  </si>
  <si>
    <t>KS-12-04, fine grain gabbro</t>
  </si>
  <si>
    <t>AN1</t>
  </si>
  <si>
    <t>AN2</t>
  </si>
  <si>
    <t>AN3</t>
  </si>
  <si>
    <t>AN4</t>
  </si>
  <si>
    <t>AN5</t>
  </si>
  <si>
    <t>AN6</t>
  </si>
  <si>
    <t>AN7</t>
  </si>
  <si>
    <t>AN8</t>
  </si>
  <si>
    <t>AN9</t>
  </si>
  <si>
    <t>AN10</t>
  </si>
  <si>
    <t>AN11</t>
  </si>
  <si>
    <t>AN12</t>
  </si>
  <si>
    <t>An-202</t>
  </si>
  <si>
    <t>Anorthite (An-202) was analyzed as a working standard before, during, and after the analyses of plagioclase unknowns</t>
  </si>
  <si>
    <t>Void</t>
  </si>
  <si>
    <t>Sp</t>
  </si>
  <si>
    <t>Am</t>
  </si>
  <si>
    <t>Ol</t>
  </si>
  <si>
    <t>Date</t>
  </si>
  <si>
    <t>High/Low Background (sec.)</t>
  </si>
  <si>
    <t>Certified values</t>
  </si>
  <si>
    <t>Max</t>
  </si>
  <si>
    <t>Min</t>
  </si>
  <si>
    <t>Rb</t>
  </si>
  <si>
    <t>Ba</t>
  </si>
  <si>
    <t>-</t>
  </si>
  <si>
    <t>%</t>
  </si>
  <si>
    <t>ppm</t>
  </si>
  <si>
    <t>Ave. Conc.</t>
  </si>
  <si>
    <t>LLD (ppm)</t>
  </si>
  <si>
    <t>Diff. Rel. %</t>
  </si>
  <si>
    <t>Rel.Diff ( ((Avg. - Pub.)/Pub.) x 100)</t>
  </si>
  <si>
    <t>KS-12-04a</t>
  </si>
  <si>
    <t>KS-12-04b</t>
  </si>
  <si>
    <t>Zn</t>
  </si>
  <si>
    <t>Cu</t>
  </si>
  <si>
    <t>Zr</t>
  </si>
  <si>
    <t xml:space="preserve">V     </t>
  </si>
  <si>
    <t xml:space="preserve">Cr    </t>
  </si>
  <si>
    <t xml:space="preserve">Ni    </t>
  </si>
  <si>
    <t>&lt;DL</t>
  </si>
  <si>
    <t>Avg.</t>
  </si>
  <si>
    <t>Rel. Diff  ( 100 x ( 1σ / Avg.) )</t>
  </si>
  <si>
    <t>working std.</t>
  </si>
  <si>
    <t>1s</t>
  </si>
  <si>
    <t>XRF WHOLE-ROCK ANALYSIS</t>
  </si>
  <si>
    <t>1N</t>
  </si>
  <si>
    <t>MAX</t>
  </si>
  <si>
    <t>MIN</t>
  </si>
  <si>
    <t>AVERAGE</t>
  </si>
  <si>
    <t xml:space="preserve"> *  ( ((Avg. - Pub.)/Pub.) x 100)</t>
  </si>
  <si>
    <t>Rel.Diff*</t>
  </si>
  <si>
    <t>Error analysis of CRM BHVO-1 (n=6).</t>
  </si>
  <si>
    <t>Error analysis of unknown KS-12-04 (n=6).</t>
  </si>
  <si>
    <t>1 σ</t>
  </si>
  <si>
    <t>Gabbroic and Ultramafic Enclaves from 2008 Kasatochi Andesites: Insights into the roots of active magma systems</t>
  </si>
  <si>
    <t>Error analysis of unknown KS-12-04b (n=3).</t>
  </si>
  <si>
    <t>Error analysis of unknown KS-12-04a (n=3).</t>
  </si>
  <si>
    <t>V</t>
  </si>
  <si>
    <t>Analyses of representative spinel grains from ultramafic enclaves</t>
  </si>
  <si>
    <t>Analytical conditions for EPMA analyses of spinel</t>
  </si>
  <si>
    <r>
      <t xml:space="preserve"> Al</t>
    </r>
    <r>
      <rPr>
        <b/>
        <vertAlign val="subscript"/>
        <sz val="11"/>
        <rFont val="Times New Roman"/>
      </rPr>
      <t>2</t>
    </r>
    <r>
      <rPr>
        <b/>
        <sz val="11"/>
        <rFont val="Times New Roman"/>
      </rPr>
      <t>O</t>
    </r>
    <r>
      <rPr>
        <b/>
        <vertAlign val="subscript"/>
        <sz val="11"/>
        <rFont val="Times New Roman"/>
      </rPr>
      <t xml:space="preserve">3 </t>
    </r>
  </si>
  <si>
    <r>
      <t xml:space="preserve"> TiO</t>
    </r>
    <r>
      <rPr>
        <b/>
        <vertAlign val="subscript"/>
        <sz val="11"/>
        <rFont val="Times New Roman"/>
      </rPr>
      <t>2</t>
    </r>
    <r>
      <rPr>
        <b/>
        <sz val="11"/>
        <rFont val="Times New Roman"/>
      </rPr>
      <t xml:space="preserve">  </t>
    </r>
  </si>
  <si>
    <t>Location:</t>
  </si>
  <si>
    <t xml:space="preserve">Kasatochi </t>
  </si>
  <si>
    <t>Samples collected by A. Kentner on June 18-19, 2012</t>
  </si>
  <si>
    <t>Sample Number</t>
  </si>
  <si>
    <t>Photo</t>
  </si>
  <si>
    <t>UTM zone</t>
  </si>
  <si>
    <t>Elevation</t>
  </si>
  <si>
    <t>Waypoint</t>
  </si>
  <si>
    <t>Whole Rock</t>
  </si>
  <si>
    <t>Thin Section</t>
  </si>
  <si>
    <t>Amphibole</t>
  </si>
  <si>
    <t>Plagioclase</t>
  </si>
  <si>
    <t>Clinopyroxene</t>
  </si>
  <si>
    <t>Olivine</t>
  </si>
  <si>
    <t>Spinel</t>
  </si>
  <si>
    <t>Description</t>
  </si>
  <si>
    <t>KS-12-01</t>
  </si>
  <si>
    <t>18-06-2012</t>
  </si>
  <si>
    <t>1685, 1686</t>
  </si>
  <si>
    <t>21 ft.</t>
  </si>
  <si>
    <t>GABBRO</t>
  </si>
  <si>
    <t>v. crs.-pegmatitic, layered w/ med. Grn; plag + amph +- pyx; amph up to 4 cm, plag up to 2 cm; about 50/50 composition</t>
  </si>
  <si>
    <t>KS-12-02</t>
  </si>
  <si>
    <t>crs. Plag + amph ~3cm max, lineated/aligned acicular amphibole, glob of unaligned plag-rich gabbro</t>
  </si>
  <si>
    <t>KS-12-03</t>
  </si>
  <si>
    <t>layered peg/v.crs amph layer and med.-crs. Pyx-bearing gabbro. Alteration and yellow pyroxene crystals</t>
  </si>
  <si>
    <t>friable, crs. Grain gabbro with plag + amph up to 2cm +-pyx</t>
  </si>
  <si>
    <t>KS-12-05</t>
  </si>
  <si>
    <t>med. Grn. Equigranular hbl-gabbro w/ subhedral crystals</t>
  </si>
  <si>
    <t>fine grn, porphyritic hbl-gabbro (pitted thin section)</t>
  </si>
  <si>
    <t>KS-12-07</t>
  </si>
  <si>
    <t>fine grain equigranular hornblende gabbro</t>
  </si>
  <si>
    <t>KS-12-08</t>
  </si>
  <si>
    <t>PYROXENITE</t>
  </si>
  <si>
    <t>crs grn, black pyroxenite with interstitial amph visible in thin section</t>
  </si>
  <si>
    <t>KS-12-09</t>
  </si>
  <si>
    <t>crs grn hbl gabbro with porphyritic amphibole crystlas</t>
  </si>
  <si>
    <t>KS-12-10</t>
  </si>
  <si>
    <t>med-crs grn amph + pyx, olivine, &lt;5% plag</t>
  </si>
  <si>
    <t>1717, 1718</t>
  </si>
  <si>
    <t>med-crs mostly amph + pyx, with olivine</t>
  </si>
  <si>
    <t>crs grn, pyroxene + olivine with interstitial amphibole</t>
  </si>
  <si>
    <t>1720, 1722</t>
  </si>
  <si>
    <t>KS-12-14</t>
  </si>
  <si>
    <t>4-7 cm amph, 2 cm plag, 50/50 comp, porphyritic amphibole</t>
  </si>
  <si>
    <t>KS-12-15</t>
  </si>
  <si>
    <t>crs gabbro banded w/ fn grn material</t>
  </si>
  <si>
    <t>KS-12-16</t>
  </si>
  <si>
    <t>med grn pyx-bearing amph + plag, pyx is ~20%</t>
  </si>
  <si>
    <t>KS-12-17</t>
  </si>
  <si>
    <t>1729-1728</t>
  </si>
  <si>
    <t>600665?</t>
  </si>
  <si>
    <t>11 ft.</t>
  </si>
  <si>
    <t>pegmatitic amph+plag gabbro, grain size up to 10 cm med grn. Band, v. large sample! (analyzed by Jeff for Ar/Ar)</t>
  </si>
  <si>
    <t>KS-12-18</t>
  </si>
  <si>
    <t>fn. Grn euhedral gabbro with about 50/50 plag/amph</t>
  </si>
  <si>
    <t>1730?</t>
  </si>
  <si>
    <t>y</t>
  </si>
  <si>
    <t>ANORTHOSITE</t>
  </si>
  <si>
    <t>Plagioclase rich sample</t>
  </si>
  <si>
    <t>KS-12-20</t>
  </si>
  <si>
    <t>19-06-2012</t>
  </si>
  <si>
    <t>18 ft.</t>
  </si>
  <si>
    <t>layered gabbro, 6cm slender amphibole, with coarse &gt;2cm plag + amph, 3cm thick fine-med layer, no obvious pyx</t>
  </si>
  <si>
    <t>equigranular, fine grn. Gabbro with cpx xls; 3 samples</t>
  </si>
  <si>
    <t>PERIDOTITE</t>
  </si>
  <si>
    <t>possible dunite</t>
  </si>
  <si>
    <t>KS-12-23</t>
  </si>
  <si>
    <t>fine pyx+ plag, sample collected for textural analysis; layered with amphibole, large sample, LAYERED</t>
  </si>
  <si>
    <t>mostly med grn gabbro</t>
  </si>
  <si>
    <t>KS-12-25</t>
  </si>
  <si>
    <t>layered gabbro, mostly plag layers with equigranular 1-2cm layers of plag + amph and layers of predominantly amph</t>
  </si>
  <si>
    <t>KS-12-26</t>
  </si>
  <si>
    <t>1806, 1807</t>
  </si>
  <si>
    <t>aligned 5-6 cm gabbro with ~30% plagioclase xls</t>
  </si>
  <si>
    <t>KS-12-27</t>
  </si>
  <si>
    <t>~80% amph w/ plag; interstitial glass prominent</t>
  </si>
  <si>
    <t>KS-12-28</t>
  </si>
  <si>
    <t>v. crs. Gabbro with amph + plag; host material on outside</t>
  </si>
  <si>
    <t>KS-12-29</t>
  </si>
  <si>
    <t>1810, 1811</t>
  </si>
  <si>
    <t>med. Grn. Gabbro w/ amph phenos 2-4 cm size and cpx/ol globules</t>
  </si>
  <si>
    <t>KS-12-30</t>
  </si>
  <si>
    <t>crs grn gabbro with interstitial melt / basalt</t>
  </si>
  <si>
    <t>1813, 1814, 1815</t>
  </si>
  <si>
    <t>fine grn gabbro with 50/50 amph/plag</t>
  </si>
  <si>
    <t>KS-12-32</t>
  </si>
  <si>
    <t>crs - v crs gabbro w/ andesite rim, chunky amph section near rim</t>
  </si>
  <si>
    <t>med grn green and yellow, poss ol + pyx composition</t>
  </si>
  <si>
    <t>1822, 1823</t>
  </si>
  <si>
    <t xml:space="preserve">med grn ol + pyx, cpx is interstitial </t>
  </si>
  <si>
    <t>KS-12-35</t>
  </si>
  <si>
    <t>1824, 1825</t>
  </si>
  <si>
    <t>layered gabbro, crs and med gran size layers composed of plag + amph with interstitial melt present</t>
  </si>
  <si>
    <t>KS-12-36</t>
  </si>
  <si>
    <t xml:space="preserve">crs grn gabbro with vesicular basaltic intrusion </t>
  </si>
  <si>
    <t>KS-12-37</t>
  </si>
  <si>
    <t>pyx-bearing gabbro</t>
  </si>
  <si>
    <t>KS-12-38</t>
  </si>
  <si>
    <t>crs grn gabbro with andesitic host rim</t>
  </si>
  <si>
    <t>porphyritic gabbro with plag  + amph and amph phenocrysts</t>
  </si>
  <si>
    <t>KS-12-40</t>
  </si>
  <si>
    <t>1833, 1834</t>
  </si>
  <si>
    <t>v crs to pegmatitic gabbro with some oxidation, older?</t>
  </si>
  <si>
    <t>KS-12-41</t>
  </si>
  <si>
    <t>layered, pyx-bearing gabbro</t>
  </si>
  <si>
    <t>1836, 1837</t>
  </si>
  <si>
    <t>pyroxene + olivine, green peridotitic nodule</t>
  </si>
  <si>
    <r>
      <t>Whole-rock compositions of peridotitic and gabbroic enclaves were determined at the University of Alaska Fairbanks Advanced Instrumentation Laboratory using Wavelength-Dispersive X-ray fluorescence analysis (WD-XRF) (major element oxides and select traces: Ni, Cr, V,  Ba, Rb, Sr, Zr, Y, Cu and Zn). Major oxides are in wt. %, with all Fe reported as Fe</t>
    </r>
    <r>
      <rPr>
        <vertAlign val="subscript"/>
        <sz val="10"/>
        <color theme="1"/>
        <rFont val="Times New Roman"/>
      </rPr>
      <t>2</t>
    </r>
    <r>
      <rPr>
        <sz val="10"/>
        <color theme="1"/>
        <rFont val="Times New Roman"/>
      </rPr>
      <t>O</t>
    </r>
    <r>
      <rPr>
        <vertAlign val="subscript"/>
        <sz val="10"/>
        <color theme="1"/>
        <rFont val="Times New Roman"/>
      </rPr>
      <t>3</t>
    </r>
    <r>
      <rPr>
        <sz val="10"/>
        <color theme="1"/>
        <rFont val="Times New Roman"/>
      </rPr>
      <t xml:space="preserve">, whereas trace elements are in ppm. Analytical procedures are discussed in the text. Modes of phenocrysts were determined by point counting (1000) points using a petrographic microscope and automated stage. Precision was addressed by measuring a CRM (BHVO-1) six times and comparing it to the accepted published value (on the GEOREM website). Precision is expressed as relative percent difference from measured and published values. Accuracy and sampling bias was calculated by preparing two discs from the same sample powder and analyzing each disc three times for a gabbroic sample, KS-12-04 </t>
    </r>
    <r>
      <rPr>
        <vertAlign val="superscript"/>
        <sz val="10"/>
        <color theme="1"/>
        <rFont val="Times New Roman"/>
      </rPr>
      <t>(1)</t>
    </r>
    <r>
      <rPr>
        <sz val="10"/>
        <color theme="1"/>
        <rFont val="Times New Roman"/>
      </rPr>
      <t xml:space="preserve"> and by measuring the CRM, BHVO-1 six times </t>
    </r>
    <r>
      <rPr>
        <vertAlign val="superscript"/>
        <sz val="10"/>
        <color theme="1"/>
        <rFont val="Times New Roman"/>
      </rPr>
      <t>(2)</t>
    </r>
    <r>
      <rPr>
        <sz val="10"/>
        <color theme="1"/>
        <rFont val="Times New Roman"/>
      </rPr>
      <t>. The accuracy is expressed as relative percent difference at a 98% confidence level (2 σ).</t>
    </r>
  </si>
  <si>
    <r>
      <t xml:space="preserve"> SiO</t>
    </r>
    <r>
      <rPr>
        <vertAlign val="subscript"/>
        <sz val="10"/>
        <rFont val="Times New Roman"/>
      </rPr>
      <t>2</t>
    </r>
    <r>
      <rPr>
        <sz val="10"/>
        <rFont val="Times New Roman"/>
      </rPr>
      <t xml:space="preserve"> </t>
    </r>
  </si>
  <si>
    <r>
      <t xml:space="preserve"> Al</t>
    </r>
    <r>
      <rPr>
        <vertAlign val="subscript"/>
        <sz val="10"/>
        <rFont val="Times New Roman"/>
      </rPr>
      <t>2</t>
    </r>
    <r>
      <rPr>
        <sz val="10"/>
        <rFont val="Times New Roman"/>
      </rPr>
      <t>O</t>
    </r>
    <r>
      <rPr>
        <vertAlign val="subscript"/>
        <sz val="10"/>
        <rFont val="Times New Roman"/>
      </rPr>
      <t xml:space="preserve">3 </t>
    </r>
  </si>
  <si>
    <r>
      <t xml:space="preserve"> TiO</t>
    </r>
    <r>
      <rPr>
        <vertAlign val="subscript"/>
        <sz val="10"/>
        <rFont val="Times New Roman"/>
      </rPr>
      <t>2</t>
    </r>
    <r>
      <rPr>
        <sz val="10"/>
        <rFont val="Times New Roman"/>
      </rPr>
      <t xml:space="preserve">  </t>
    </r>
  </si>
  <si>
    <r>
      <t xml:space="preserve"> Fe</t>
    </r>
    <r>
      <rPr>
        <vertAlign val="subscript"/>
        <sz val="10"/>
        <rFont val="Times New Roman"/>
      </rPr>
      <t>2</t>
    </r>
    <r>
      <rPr>
        <sz val="10"/>
        <rFont val="Times New Roman"/>
      </rPr>
      <t>O</t>
    </r>
    <r>
      <rPr>
        <vertAlign val="subscript"/>
        <sz val="10"/>
        <rFont val="Times New Roman"/>
      </rPr>
      <t>3</t>
    </r>
  </si>
  <si>
    <r>
      <t xml:space="preserve"> K</t>
    </r>
    <r>
      <rPr>
        <vertAlign val="subscript"/>
        <sz val="10"/>
        <rFont val="Times New Roman"/>
      </rPr>
      <t>2</t>
    </r>
    <r>
      <rPr>
        <sz val="10"/>
        <rFont val="Times New Roman"/>
      </rPr>
      <t xml:space="preserve">O   </t>
    </r>
  </si>
  <si>
    <r>
      <t xml:space="preserve"> Na</t>
    </r>
    <r>
      <rPr>
        <vertAlign val="subscript"/>
        <sz val="10"/>
        <rFont val="Times New Roman"/>
      </rPr>
      <t>2</t>
    </r>
    <r>
      <rPr>
        <sz val="10"/>
        <rFont val="Times New Roman"/>
      </rPr>
      <t xml:space="preserve">O  </t>
    </r>
  </si>
  <si>
    <r>
      <t xml:space="preserve"> P</t>
    </r>
    <r>
      <rPr>
        <vertAlign val="subscript"/>
        <sz val="10"/>
        <rFont val="Times New Roman"/>
      </rPr>
      <t>2</t>
    </r>
    <r>
      <rPr>
        <sz val="10"/>
        <rFont val="Times New Roman"/>
      </rPr>
      <t>O</t>
    </r>
    <r>
      <rPr>
        <vertAlign val="subscript"/>
        <sz val="10"/>
        <rFont val="Times New Roman"/>
      </rPr>
      <t xml:space="preserve">5 </t>
    </r>
    <r>
      <rPr>
        <sz val="10"/>
        <rFont val="Times New Roman"/>
      </rPr>
      <t xml:space="preserve"> </t>
    </r>
  </si>
  <si>
    <r>
      <t>KS-12-04 (</t>
    </r>
    <r>
      <rPr>
        <i/>
        <sz val="10"/>
        <color theme="1"/>
        <rFont val="Times New Roman"/>
      </rPr>
      <t>a</t>
    </r>
    <r>
      <rPr>
        <sz val="10"/>
        <color theme="1"/>
        <rFont val="Times New Roman"/>
      </rPr>
      <t xml:space="preserve"> and </t>
    </r>
    <r>
      <rPr>
        <i/>
        <sz val="10"/>
        <color theme="1"/>
        <rFont val="Times New Roman"/>
      </rPr>
      <t>b</t>
    </r>
    <r>
      <rPr>
        <sz val="10"/>
        <color theme="1"/>
        <rFont val="Times New Roman"/>
      </rPr>
      <t>)</t>
    </r>
  </si>
  <si>
    <r>
      <t>KS-12-04b</t>
    </r>
    <r>
      <rPr>
        <b/>
        <vertAlign val="superscript"/>
        <sz val="10"/>
        <color theme="1"/>
        <rFont val="Times New Roman"/>
      </rPr>
      <t>c</t>
    </r>
  </si>
  <si>
    <r>
      <t xml:space="preserve"> Al</t>
    </r>
    <r>
      <rPr>
        <b/>
        <vertAlign val="subscript"/>
        <sz val="10"/>
        <rFont val="Times New Roman"/>
      </rPr>
      <t>2</t>
    </r>
    <r>
      <rPr>
        <b/>
        <sz val="10"/>
        <rFont val="Times New Roman"/>
      </rPr>
      <t>O</t>
    </r>
    <r>
      <rPr>
        <b/>
        <vertAlign val="subscript"/>
        <sz val="10"/>
        <rFont val="Times New Roman"/>
      </rPr>
      <t xml:space="preserve">3 </t>
    </r>
  </si>
  <si>
    <r>
      <t xml:space="preserve"> TiO</t>
    </r>
    <r>
      <rPr>
        <b/>
        <vertAlign val="subscript"/>
        <sz val="10"/>
        <rFont val="Times New Roman"/>
      </rPr>
      <t>2</t>
    </r>
    <r>
      <rPr>
        <b/>
        <sz val="10"/>
        <rFont val="Times New Roman"/>
      </rPr>
      <t xml:space="preserve">  </t>
    </r>
  </si>
  <si>
    <r>
      <t xml:space="preserve"> Fe</t>
    </r>
    <r>
      <rPr>
        <b/>
        <vertAlign val="subscript"/>
        <sz val="10"/>
        <rFont val="Times New Roman"/>
      </rPr>
      <t>2</t>
    </r>
    <r>
      <rPr>
        <b/>
        <sz val="10"/>
        <rFont val="Times New Roman"/>
      </rPr>
      <t>O</t>
    </r>
    <r>
      <rPr>
        <b/>
        <vertAlign val="subscript"/>
        <sz val="10"/>
        <rFont val="Times New Roman"/>
      </rPr>
      <t>3</t>
    </r>
    <r>
      <rPr>
        <b/>
        <vertAlign val="superscript"/>
        <sz val="10"/>
        <rFont val="Times New Roman"/>
      </rPr>
      <t>a</t>
    </r>
  </si>
  <si>
    <r>
      <t xml:space="preserve"> K</t>
    </r>
    <r>
      <rPr>
        <b/>
        <vertAlign val="subscript"/>
        <sz val="10"/>
        <rFont val="Times New Roman"/>
      </rPr>
      <t>2</t>
    </r>
    <r>
      <rPr>
        <b/>
        <sz val="10"/>
        <rFont val="Times New Roman"/>
      </rPr>
      <t xml:space="preserve">O   </t>
    </r>
  </si>
  <si>
    <r>
      <t xml:space="preserve"> Na</t>
    </r>
    <r>
      <rPr>
        <b/>
        <vertAlign val="subscript"/>
        <sz val="10"/>
        <rFont val="Times New Roman"/>
      </rPr>
      <t>2</t>
    </r>
    <r>
      <rPr>
        <b/>
        <sz val="10"/>
        <rFont val="Times New Roman"/>
      </rPr>
      <t xml:space="preserve">O  </t>
    </r>
  </si>
  <si>
    <r>
      <t xml:space="preserve"> P</t>
    </r>
    <r>
      <rPr>
        <b/>
        <vertAlign val="subscript"/>
        <sz val="10"/>
        <rFont val="Times New Roman"/>
      </rPr>
      <t>2</t>
    </r>
    <r>
      <rPr>
        <b/>
        <sz val="10"/>
        <rFont val="Times New Roman"/>
      </rPr>
      <t>O</t>
    </r>
    <r>
      <rPr>
        <b/>
        <vertAlign val="subscript"/>
        <sz val="10"/>
        <rFont val="Times New Roman"/>
      </rPr>
      <t xml:space="preserve">5 </t>
    </r>
    <r>
      <rPr>
        <b/>
        <sz val="10"/>
        <rFont val="Times New Roman"/>
      </rPr>
      <t xml:space="preserve"> </t>
    </r>
  </si>
  <si>
    <r>
      <t>a</t>
    </r>
    <r>
      <rPr>
        <b/>
        <sz val="10"/>
        <rFont val="Times New Roman"/>
      </rPr>
      <t xml:space="preserve"> Major oxides in wt.% with all Fe reported as Fe</t>
    </r>
    <r>
      <rPr>
        <b/>
        <vertAlign val="subscript"/>
        <sz val="10"/>
        <rFont val="Times New Roman"/>
      </rPr>
      <t>2</t>
    </r>
    <r>
      <rPr>
        <b/>
        <sz val="10"/>
        <rFont val="Times New Roman"/>
      </rPr>
      <t>O</t>
    </r>
    <r>
      <rPr>
        <b/>
        <vertAlign val="subscript"/>
        <sz val="10"/>
        <rFont val="Times New Roman"/>
      </rPr>
      <t>3</t>
    </r>
    <r>
      <rPr>
        <b/>
        <sz val="10"/>
        <rFont val="Times New Roman"/>
      </rPr>
      <t>, concentrations of Ni-Sr (ppm) determined by XRF</t>
    </r>
  </si>
  <si>
    <r>
      <t>b</t>
    </r>
    <r>
      <rPr>
        <b/>
        <sz val="10"/>
        <rFont val="Times New Roman"/>
      </rPr>
      <t xml:space="preserve"> &lt;DL for elements that were below detection limit (LLD measure to 2 s.d.)</t>
    </r>
  </si>
  <si>
    <r>
      <rPr>
        <b/>
        <vertAlign val="superscript"/>
        <sz val="10"/>
        <color theme="1"/>
        <rFont val="Times New Roman"/>
      </rPr>
      <t>c</t>
    </r>
    <r>
      <rPr>
        <b/>
        <sz val="10"/>
        <color theme="1"/>
        <rFont val="Times New Roman"/>
      </rPr>
      <t xml:space="preserve"> Sample KS-12-04 was analyzed 7 times to measure the ability to homogenize and subsample and to determine analytical precision. </t>
    </r>
  </si>
  <si>
    <r>
      <t xml:space="preserve"> SiO</t>
    </r>
    <r>
      <rPr>
        <b/>
        <vertAlign val="subscript"/>
        <sz val="10"/>
        <rFont val="Times New Roman"/>
      </rPr>
      <t>2</t>
    </r>
  </si>
  <si>
    <r>
      <t>SiO</t>
    </r>
    <r>
      <rPr>
        <b/>
        <vertAlign val="subscript"/>
        <sz val="10"/>
        <color theme="1"/>
        <rFont val="Times New Roman"/>
      </rPr>
      <t>2</t>
    </r>
  </si>
  <si>
    <r>
      <t>Cr</t>
    </r>
    <r>
      <rPr>
        <b/>
        <vertAlign val="subscript"/>
        <sz val="10"/>
        <rFont val="Times New Roman"/>
      </rPr>
      <t>2</t>
    </r>
    <r>
      <rPr>
        <b/>
        <sz val="10"/>
        <rFont val="Times New Roman"/>
      </rPr>
      <t>O</t>
    </r>
    <r>
      <rPr>
        <b/>
        <vertAlign val="subscript"/>
        <sz val="10"/>
        <rFont val="Times New Roman"/>
      </rPr>
      <t>3</t>
    </r>
  </si>
  <si>
    <r>
      <t xml:space="preserve"> Cr</t>
    </r>
    <r>
      <rPr>
        <b/>
        <vertAlign val="subscript"/>
        <sz val="11"/>
        <rFont val="Times New Roman"/>
      </rPr>
      <t>2</t>
    </r>
    <r>
      <rPr>
        <b/>
        <sz val="11"/>
        <rFont val="Times New Roman"/>
      </rPr>
      <t>O</t>
    </r>
    <r>
      <rPr>
        <b/>
        <vertAlign val="subscript"/>
        <sz val="11"/>
        <rFont val="Times New Roman"/>
      </rPr>
      <t xml:space="preserve">3 </t>
    </r>
  </si>
  <si>
    <r>
      <t>SiO</t>
    </r>
    <r>
      <rPr>
        <b/>
        <vertAlign val="subscript"/>
        <sz val="11"/>
        <rFont val="Times New Roman"/>
      </rPr>
      <t>2</t>
    </r>
  </si>
  <si>
    <r>
      <t>SiO</t>
    </r>
    <r>
      <rPr>
        <b/>
        <vertAlign val="subscript"/>
        <sz val="10"/>
        <rFont val="Times New Roman"/>
      </rPr>
      <t>2</t>
    </r>
  </si>
  <si>
    <r>
      <t xml:space="preserve"> Cr</t>
    </r>
    <r>
      <rPr>
        <b/>
        <vertAlign val="subscript"/>
        <sz val="10"/>
        <rFont val="Times New Roman"/>
      </rPr>
      <t>2</t>
    </r>
    <r>
      <rPr>
        <b/>
        <sz val="10"/>
        <rFont val="Times New Roman"/>
      </rPr>
      <t>O</t>
    </r>
    <r>
      <rPr>
        <b/>
        <vertAlign val="subscript"/>
        <sz val="10"/>
        <rFont val="Times New Roman"/>
      </rPr>
      <t xml:space="preserve">3 </t>
    </r>
  </si>
  <si>
    <t>Electronic Appendix 1 for M.S. Thesis</t>
  </si>
  <si>
    <r>
      <t xml:space="preserve">        For electron probe microanalysis (EPMA) all samples were polished and carbon-coated to a thickness of ca. 250 Å. Major mineral consituents including plagioclase, amphibole, clinopyroxene, olivine, spinel, and magnetite were analyzed for major elements at the University of Alaska Fairbanks using a Cameca SX-50 electron microprobe, which is equipped with four wavelength-dispersive and one energy-dispersive spectrometers. A 15 keV, 50 nA, 1-3 µm-diameter beam was used for all analyses. Na and Al were analyzed first in order to reduce the effect of volatilization. Major oxides are in wt.% with all Fe reported as Fe</t>
    </r>
    <r>
      <rPr>
        <sz val="10"/>
        <rFont val="Times New Roman"/>
      </rPr>
      <t>O</t>
    </r>
    <r>
      <rPr>
        <sz val="10"/>
        <rFont val="Times New Roman"/>
      </rPr>
      <t xml:space="preserve">. Details about counting times, standards, and typical analytical errors calculated after Scott et al. (1995) are summarized below. Two backgrounds were measured for each analyte. The time reported is a summation of high and low (i.e. 20 seconds is equivalent to 10 seconds measured on low and 10 seconds measured on high).  Analytical error is calculated based on multiple points on &gt;1 grain from certified reference materials.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</si>
</sst>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
  </numFmts>
  <fonts count="24" x14ac:knownFonts="1">
    <font>
      <sz val="12"/>
      <color theme="1"/>
      <name val="Calibri"/>
      <family val="2"/>
      <scheme val="minor"/>
    </font>
    <font>
      <u/>
      <sz val="12"/>
      <color theme="10"/>
      <name val="Calibri"/>
      <family val="2"/>
      <scheme val="minor"/>
    </font>
    <font>
      <u/>
      <sz val="12"/>
      <color theme="11"/>
      <name val="Calibri"/>
      <family val="2"/>
      <scheme val="minor"/>
    </font>
    <font>
      <b/>
      <sz val="11"/>
      <name val="Times New Roman"/>
    </font>
    <font>
      <b/>
      <sz val="11"/>
      <color theme="1"/>
      <name val="Times New Roman"/>
    </font>
    <font>
      <b/>
      <u/>
      <sz val="11"/>
      <name val="Times New Roman"/>
    </font>
    <font>
      <sz val="11"/>
      <color theme="1"/>
      <name val="Times New Roman"/>
    </font>
    <font>
      <sz val="11"/>
      <name val="Times New Roman"/>
    </font>
    <font>
      <b/>
      <vertAlign val="subscript"/>
      <sz val="11"/>
      <name val="Times New Roman"/>
    </font>
    <font>
      <sz val="10"/>
      <color theme="1"/>
      <name val="Times New Roman"/>
    </font>
    <font>
      <sz val="10"/>
      <name val="Times New Roman"/>
    </font>
    <font>
      <b/>
      <sz val="10"/>
      <name val="Times New Roman"/>
    </font>
    <font>
      <vertAlign val="subscript"/>
      <sz val="10"/>
      <name val="Times New Roman"/>
    </font>
    <font>
      <b/>
      <sz val="10"/>
      <color theme="1"/>
      <name val="Times New Roman"/>
    </font>
    <font>
      <vertAlign val="subscript"/>
      <sz val="10"/>
      <color theme="1"/>
      <name val="Times New Roman"/>
    </font>
    <font>
      <vertAlign val="superscript"/>
      <sz val="10"/>
      <color theme="1"/>
      <name val="Times New Roman"/>
    </font>
    <font>
      <i/>
      <sz val="10"/>
      <color theme="1"/>
      <name val="Times New Roman"/>
    </font>
    <font>
      <b/>
      <vertAlign val="superscript"/>
      <sz val="10"/>
      <color theme="1"/>
      <name val="Times New Roman"/>
    </font>
    <font>
      <b/>
      <u/>
      <sz val="10"/>
      <name val="Times New Roman"/>
    </font>
    <font>
      <b/>
      <vertAlign val="subscript"/>
      <sz val="10"/>
      <name val="Times New Roman"/>
    </font>
    <font>
      <b/>
      <vertAlign val="superscript"/>
      <sz val="10"/>
      <name val="Times New Roman"/>
    </font>
    <font>
      <b/>
      <u/>
      <sz val="10"/>
      <color theme="1"/>
      <name val="Times New Roman"/>
    </font>
    <font>
      <b/>
      <vertAlign val="subscript"/>
      <sz val="10"/>
      <color theme="1"/>
      <name val="Times New Roman"/>
    </font>
    <font>
      <sz val="10"/>
      <color rgb="FF000000"/>
      <name val="Times New Roman"/>
    </font>
  </fonts>
  <fills count="3">
    <fill>
      <patternFill patternType="none"/>
    </fill>
    <fill>
      <patternFill patternType="gray125"/>
    </fill>
    <fill>
      <patternFill patternType="solid">
        <fgColor theme="0"/>
        <bgColor indexed="64"/>
      </patternFill>
    </fill>
  </fills>
  <borders count="22">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thin">
        <color auto="1"/>
      </right>
      <top/>
      <bottom style="thin">
        <color rgb="FF000000"/>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rgb="FF000000"/>
      </bottom>
      <diagonal/>
    </border>
    <border>
      <left style="thin">
        <color auto="1"/>
      </left>
      <right/>
      <top/>
      <bottom/>
      <diagonal/>
    </border>
    <border>
      <left/>
      <right/>
      <top/>
      <bottom style="thin">
        <color rgb="FF000000"/>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theme="0"/>
      </bottom>
      <diagonal/>
    </border>
    <border>
      <left/>
      <right/>
      <top style="thin">
        <color theme="0"/>
      </top>
      <bottom style="thin">
        <color theme="0"/>
      </bottom>
      <diagonal/>
    </border>
    <border>
      <left/>
      <right/>
      <top style="thin">
        <color theme="0"/>
      </top>
      <bottom style="thin">
        <color auto="1"/>
      </bottom>
      <diagonal/>
    </border>
    <border>
      <left/>
      <right/>
      <top style="thin">
        <color theme="0"/>
      </top>
      <bottom/>
      <diagonal/>
    </border>
  </borders>
  <cellStyleXfs count="139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97">
    <xf numFmtId="0" fontId="0" fillId="0" borderId="0" xfId="0"/>
    <xf numFmtId="0" fontId="3" fillId="0" borderId="0" xfId="0" applyFont="1"/>
    <xf numFmtId="0" fontId="5" fillId="0" borderId="0" xfId="0" applyFont="1"/>
    <xf numFmtId="0" fontId="7" fillId="0" borderId="0" xfId="0" applyFont="1"/>
    <xf numFmtId="0" fontId="3" fillId="0" borderId="2" xfId="0" applyFont="1" applyBorder="1" applyAlignment="1">
      <alignment vertical="center"/>
    </xf>
    <xf numFmtId="0" fontId="9" fillId="0" borderId="0" xfId="0" applyFont="1"/>
    <xf numFmtId="0" fontId="9" fillId="0" borderId="0" xfId="0" applyFont="1" applyAlignment="1">
      <alignment horizontal="right"/>
    </xf>
    <xf numFmtId="0" fontId="9" fillId="0" borderId="0" xfId="0" applyFont="1" applyAlignment="1">
      <alignment horizontal="center"/>
    </xf>
    <xf numFmtId="3" fontId="9" fillId="0" borderId="0" xfId="0" applyNumberFormat="1" applyFont="1" applyAlignment="1">
      <alignment horizontal="right"/>
    </xf>
    <xf numFmtId="0" fontId="10" fillId="0" borderId="0" xfId="0" applyFont="1"/>
    <xf numFmtId="0" fontId="10" fillId="0" borderId="0" xfId="0" applyFont="1" applyAlignment="1">
      <alignment horizontal="center"/>
    </xf>
    <xf numFmtId="0" fontId="11" fillId="0" borderId="0" xfId="0" applyFont="1" applyAlignment="1">
      <alignment horizontal="center" vertical="center"/>
    </xf>
    <xf numFmtId="0" fontId="10" fillId="0" borderId="0" xfId="0" applyFont="1" applyAlignment="1">
      <alignment vertical="center"/>
    </xf>
    <xf numFmtId="0" fontId="10" fillId="0" borderId="5" xfId="0" applyFont="1" applyBorder="1"/>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vertical="top" wrapText="1"/>
    </xf>
    <xf numFmtId="0" fontId="10" fillId="0" borderId="5" xfId="0" applyFont="1" applyBorder="1" applyAlignment="1">
      <alignment horizontal="center" vertical="top" wrapText="1"/>
    </xf>
    <xf numFmtId="0" fontId="10" fillId="0" borderId="0" xfId="0" applyFont="1" applyAlignment="1">
      <alignment horizontal="center" vertical="top" wrapText="1"/>
    </xf>
    <xf numFmtId="0" fontId="10" fillId="0" borderId="7" xfId="0" applyFont="1" applyBorder="1" applyAlignment="1">
      <alignment vertical="top" wrapText="1"/>
    </xf>
    <xf numFmtId="2" fontId="10" fillId="0" borderId="5" xfId="0" applyNumberFormat="1" applyFont="1" applyBorder="1" applyAlignment="1">
      <alignment horizontal="center" vertical="top" wrapText="1"/>
    </xf>
    <xf numFmtId="0" fontId="10" fillId="0" borderId="8" xfId="0" applyFont="1" applyBorder="1" applyAlignment="1">
      <alignment vertical="top" wrapText="1"/>
    </xf>
    <xf numFmtId="0" fontId="10" fillId="0" borderId="8" xfId="0" applyFont="1" applyBorder="1" applyAlignment="1">
      <alignment horizontal="center" vertical="top" wrapText="1"/>
    </xf>
    <xf numFmtId="0" fontId="10" fillId="0" borderId="3" xfId="0" applyFont="1" applyBorder="1" applyAlignment="1">
      <alignment horizontal="center" vertical="top" wrapText="1"/>
    </xf>
    <xf numFmtId="0" fontId="10" fillId="0" borderId="9" xfId="0" applyFont="1" applyBorder="1" applyAlignment="1">
      <alignment vertical="top" wrapText="1"/>
    </xf>
    <xf numFmtId="2" fontId="10" fillId="0" borderId="8" xfId="0" applyNumberFormat="1" applyFont="1" applyBorder="1" applyAlignment="1">
      <alignment horizontal="center" vertical="top" wrapText="1"/>
    </xf>
    <xf numFmtId="0" fontId="10" fillId="0" borderId="13" xfId="0" applyFont="1" applyBorder="1" applyAlignment="1">
      <alignment horizontal="center" wrapText="1"/>
    </xf>
    <xf numFmtId="0" fontId="10" fillId="0" borderId="11" xfId="0" applyFont="1" applyBorder="1" applyAlignment="1">
      <alignment vertical="top" wrapText="1"/>
    </xf>
    <xf numFmtId="0" fontId="10" fillId="0" borderId="11" xfId="0" applyFont="1" applyBorder="1" applyAlignment="1">
      <alignment horizontal="center" vertical="top" wrapText="1"/>
    </xf>
    <xf numFmtId="2" fontId="10" fillId="0" borderId="7" xfId="0" applyNumberFormat="1" applyFont="1" applyBorder="1" applyAlignment="1">
      <alignment horizontal="center" vertical="top" wrapText="1"/>
    </xf>
    <xf numFmtId="0" fontId="10" fillId="0" borderId="0" xfId="0" applyFont="1" applyAlignment="1">
      <alignment vertical="top" wrapText="1"/>
    </xf>
    <xf numFmtId="0" fontId="10" fillId="0" borderId="13" xfId="0" applyFont="1" applyBorder="1" applyAlignment="1">
      <alignment vertical="top" wrapText="1"/>
    </xf>
    <xf numFmtId="0" fontId="10" fillId="0" borderId="13" xfId="0" applyFont="1" applyBorder="1" applyAlignment="1">
      <alignment horizontal="center" vertical="top" wrapText="1"/>
    </xf>
    <xf numFmtId="0" fontId="10" fillId="0" borderId="3" xfId="0" applyFont="1" applyBorder="1" applyAlignment="1">
      <alignment vertical="top" wrapText="1"/>
    </xf>
    <xf numFmtId="2" fontId="10" fillId="0" borderId="9" xfId="0" applyNumberFormat="1" applyFont="1" applyBorder="1" applyAlignment="1">
      <alignment horizontal="center" vertical="top" wrapText="1"/>
    </xf>
    <xf numFmtId="0" fontId="10" fillId="0" borderId="5" xfId="0" applyFont="1" applyBorder="1" applyAlignment="1">
      <alignment horizontal="left" vertical="top" wrapText="1"/>
    </xf>
    <xf numFmtId="2" fontId="10" fillId="0" borderId="5" xfId="0" applyNumberFormat="1" applyFont="1" applyBorder="1" applyAlignment="1">
      <alignment horizontal="center"/>
    </xf>
    <xf numFmtId="0" fontId="10" fillId="0" borderId="7" xfId="0" applyFont="1" applyBorder="1"/>
    <xf numFmtId="0" fontId="10" fillId="0" borderId="5" xfId="0" applyFont="1" applyBorder="1" applyAlignment="1">
      <alignment horizontal="left"/>
    </xf>
    <xf numFmtId="0" fontId="10" fillId="0" borderId="9" xfId="0" applyFont="1" applyBorder="1"/>
    <xf numFmtId="0" fontId="10" fillId="0" borderId="8" xfId="0" applyFont="1" applyBorder="1" applyAlignment="1">
      <alignment horizontal="left"/>
    </xf>
    <xf numFmtId="0" fontId="10" fillId="0" borderId="8" xfId="0" applyFont="1" applyBorder="1"/>
    <xf numFmtId="2" fontId="10" fillId="0" borderId="8" xfId="0" applyNumberFormat="1" applyFont="1" applyBorder="1" applyAlignment="1">
      <alignment horizontal="center"/>
    </xf>
    <xf numFmtId="0" fontId="10" fillId="0" borderId="8" xfId="0" applyFont="1" applyBorder="1" applyAlignment="1">
      <alignment horizontal="left" vertical="top" wrapText="1"/>
    </xf>
    <xf numFmtId="0" fontId="10" fillId="0" borderId="5" xfId="0" applyFont="1" applyFill="1" applyBorder="1" applyAlignment="1">
      <alignment vertical="top" wrapText="1"/>
    </xf>
    <xf numFmtId="164" fontId="10" fillId="0" borderId="0" xfId="0" applyNumberFormat="1" applyFont="1" applyAlignment="1">
      <alignment horizontal="center" vertical="top" wrapText="1"/>
    </xf>
    <xf numFmtId="0" fontId="11" fillId="0" borderId="0" xfId="0" applyFont="1"/>
    <xf numFmtId="0" fontId="13" fillId="0" borderId="3" xfId="0" applyFont="1" applyBorder="1"/>
    <xf numFmtId="0" fontId="9" fillId="2" borderId="3" xfId="0" applyFont="1" applyFill="1" applyBorder="1" applyAlignment="1">
      <alignment horizontal="center"/>
    </xf>
    <xf numFmtId="0" fontId="9" fillId="2" borderId="8" xfId="0" applyFont="1" applyFill="1" applyBorder="1" applyAlignment="1">
      <alignment horizontal="center"/>
    </xf>
    <xf numFmtId="0" fontId="10" fillId="2" borderId="11" xfId="0" applyFont="1" applyFill="1" applyBorder="1" applyAlignment="1">
      <alignment horizontal="center"/>
    </xf>
    <xf numFmtId="0" fontId="9" fillId="2" borderId="17" xfId="0" applyFont="1" applyFill="1" applyBorder="1" applyAlignment="1">
      <alignment horizontal="center"/>
    </xf>
    <xf numFmtId="0" fontId="9" fillId="2" borderId="0" xfId="0" applyFont="1" applyFill="1" applyBorder="1" applyAlignment="1">
      <alignment horizontal="center"/>
    </xf>
    <xf numFmtId="2" fontId="9" fillId="0" borderId="18" xfId="0" applyNumberFormat="1" applyFont="1" applyBorder="1" applyAlignment="1">
      <alignment horizontal="center"/>
    </xf>
    <xf numFmtId="166" fontId="9" fillId="2" borderId="5" xfId="0" applyNumberFormat="1" applyFont="1" applyFill="1" applyBorder="1" applyAlignment="1">
      <alignment horizontal="center"/>
    </xf>
    <xf numFmtId="2" fontId="9" fillId="0" borderId="0" xfId="0" applyNumberFormat="1" applyFont="1"/>
    <xf numFmtId="0" fontId="9" fillId="2" borderId="5" xfId="0" applyFont="1" applyFill="1" applyBorder="1" applyAlignment="1">
      <alignment horizontal="center"/>
    </xf>
    <xf numFmtId="2" fontId="9" fillId="0" borderId="19" xfId="0" applyNumberFormat="1" applyFont="1" applyBorder="1" applyAlignment="1">
      <alignment horizontal="center"/>
    </xf>
    <xf numFmtId="164" fontId="9" fillId="2" borderId="0" xfId="0" applyNumberFormat="1" applyFont="1" applyFill="1" applyBorder="1" applyAlignment="1">
      <alignment horizontal="center"/>
    </xf>
    <xf numFmtId="1" fontId="9" fillId="0" borderId="19" xfId="0" applyNumberFormat="1" applyFont="1" applyBorder="1" applyAlignment="1">
      <alignment horizontal="center"/>
    </xf>
    <xf numFmtId="1" fontId="9" fillId="0" borderId="0" xfId="0" applyNumberFormat="1" applyFont="1"/>
    <xf numFmtId="0" fontId="10" fillId="2" borderId="13" xfId="0" applyFont="1" applyFill="1" applyBorder="1" applyAlignment="1">
      <alignment horizontal="center"/>
    </xf>
    <xf numFmtId="1" fontId="9" fillId="0" borderId="20" xfId="0" applyNumberFormat="1" applyFont="1" applyBorder="1" applyAlignment="1">
      <alignment horizontal="center"/>
    </xf>
    <xf numFmtId="166" fontId="9" fillId="2" borderId="8" xfId="0" applyNumberFormat="1" applyFont="1" applyFill="1" applyBorder="1" applyAlignment="1">
      <alignment horizontal="center"/>
    </xf>
    <xf numFmtId="0" fontId="9" fillId="2" borderId="2" xfId="0" applyFont="1" applyFill="1" applyBorder="1" applyAlignment="1">
      <alignment horizontal="center"/>
    </xf>
    <xf numFmtId="0" fontId="9" fillId="2" borderId="15" xfId="0" applyFont="1" applyFill="1" applyBorder="1" applyAlignment="1">
      <alignment horizontal="center"/>
    </xf>
    <xf numFmtId="0" fontId="9" fillId="2" borderId="15" xfId="0" applyFont="1" applyFill="1" applyBorder="1" applyAlignment="1">
      <alignment horizontal="center" wrapText="1"/>
    </xf>
    <xf numFmtId="2" fontId="9" fillId="2" borderId="0" xfId="0" applyNumberFormat="1" applyFont="1" applyFill="1" applyBorder="1" applyAlignment="1">
      <alignment horizontal="center"/>
    </xf>
    <xf numFmtId="2" fontId="9" fillId="2" borderId="5" xfId="0" applyNumberFormat="1" applyFont="1" applyFill="1" applyBorder="1" applyAlignment="1">
      <alignment horizontal="center"/>
    </xf>
    <xf numFmtId="164" fontId="9" fillId="2" borderId="5" xfId="0" applyNumberFormat="1" applyFont="1" applyFill="1" applyBorder="1" applyAlignment="1">
      <alignment horizontal="center"/>
    </xf>
    <xf numFmtId="1" fontId="9" fillId="2" borderId="0" xfId="0" applyNumberFormat="1" applyFont="1" applyFill="1" applyBorder="1" applyAlignment="1">
      <alignment horizontal="center"/>
    </xf>
    <xf numFmtId="1" fontId="9" fillId="2" borderId="5" xfId="0" applyNumberFormat="1" applyFont="1" applyFill="1" applyBorder="1" applyAlignment="1">
      <alignment horizontal="center"/>
    </xf>
    <xf numFmtId="1" fontId="9" fillId="0" borderId="21" xfId="0" applyNumberFormat="1" applyFont="1" applyBorder="1" applyAlignment="1">
      <alignment horizontal="center"/>
    </xf>
    <xf numFmtId="0" fontId="11" fillId="0" borderId="0" xfId="0" applyFont="1" applyBorder="1"/>
    <xf numFmtId="0" fontId="13" fillId="0" borderId="0" xfId="0" applyFont="1"/>
    <xf numFmtId="0" fontId="13" fillId="0" borderId="0" xfId="0" applyFont="1" applyAlignment="1">
      <alignment horizontal="center"/>
    </xf>
    <xf numFmtId="0" fontId="11" fillId="0" borderId="1" xfId="0" applyFont="1" applyBorder="1"/>
    <xf numFmtId="0" fontId="13" fillId="0" borderId="1" xfId="0" applyFont="1" applyBorder="1"/>
    <xf numFmtId="0" fontId="11" fillId="0" borderId="1" xfId="0" applyFont="1" applyFill="1" applyBorder="1" applyAlignment="1">
      <alignment horizontal="center"/>
    </xf>
    <xf numFmtId="0" fontId="13" fillId="0" borderId="1" xfId="0" applyFont="1" applyFill="1" applyBorder="1"/>
    <xf numFmtId="0" fontId="11" fillId="0" borderId="3" xfId="0" applyFont="1" applyBorder="1"/>
    <xf numFmtId="0" fontId="11" fillId="0" borderId="3" xfId="0" applyFont="1" applyFill="1" applyBorder="1" applyAlignment="1">
      <alignment horizontal="center"/>
    </xf>
    <xf numFmtId="0" fontId="13" fillId="0" borderId="3" xfId="0" applyFont="1" applyFill="1" applyBorder="1"/>
    <xf numFmtId="0" fontId="18" fillId="0" borderId="0" xfId="0" applyFont="1"/>
    <xf numFmtId="0" fontId="11" fillId="0" borderId="0" xfId="0" applyFont="1" applyFill="1" applyAlignment="1">
      <alignment horizontal="center"/>
    </xf>
    <xf numFmtId="0" fontId="11" fillId="0" borderId="0" xfId="0" applyFont="1" applyAlignment="1">
      <alignment vertical="center"/>
    </xf>
    <xf numFmtId="2" fontId="9" fillId="0" borderId="0" xfId="0" applyNumberFormat="1" applyFont="1" applyAlignment="1">
      <alignment horizontal="center"/>
    </xf>
    <xf numFmtId="2" fontId="10" fillId="0" borderId="0" xfId="0" applyNumberFormat="1" applyFont="1" applyAlignment="1">
      <alignment horizontal="center"/>
    </xf>
    <xf numFmtId="164" fontId="9" fillId="0" borderId="0" xfId="0" applyNumberFormat="1" applyFont="1" applyAlignment="1">
      <alignment horizontal="center"/>
    </xf>
    <xf numFmtId="0" fontId="11" fillId="0" borderId="0" xfId="0" applyFont="1" applyBorder="1" applyAlignment="1">
      <alignment vertical="center"/>
    </xf>
    <xf numFmtId="0" fontId="11" fillId="0" borderId="2" xfId="0" applyFont="1" applyBorder="1" applyAlignment="1">
      <alignment vertical="center"/>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2" fontId="11" fillId="0" borderId="2" xfId="0" applyNumberFormat="1" applyFont="1" applyFill="1" applyBorder="1" applyAlignment="1">
      <alignment horizontal="center"/>
    </xf>
    <xf numFmtId="0" fontId="9" fillId="0" borderId="2" xfId="0" applyFont="1" applyBorder="1"/>
    <xf numFmtId="0" fontId="18" fillId="0" borderId="0" xfId="0" applyFont="1" applyAlignment="1">
      <alignment vertical="center"/>
    </xf>
    <xf numFmtId="1" fontId="9" fillId="0" borderId="0" xfId="0" applyNumberFormat="1" applyFont="1" applyAlignment="1">
      <alignment horizontal="center"/>
    </xf>
    <xf numFmtId="1" fontId="10" fillId="0" borderId="0" xfId="0" applyNumberFormat="1" applyFont="1" applyAlignment="1">
      <alignment horizontal="center"/>
    </xf>
    <xf numFmtId="2" fontId="9" fillId="0" borderId="0" xfId="0" applyNumberFormat="1" applyFont="1" applyBorder="1" applyAlignment="1">
      <alignment horizontal="center"/>
    </xf>
    <xf numFmtId="0" fontId="11" fillId="0" borderId="3" xfId="0" applyFont="1" applyBorder="1" applyAlignment="1">
      <alignment vertical="center"/>
    </xf>
    <xf numFmtId="2" fontId="9" fillId="0" borderId="3" xfId="0" applyNumberFormat="1" applyFont="1" applyBorder="1" applyAlignment="1">
      <alignment horizontal="center"/>
    </xf>
    <xf numFmtId="0" fontId="9" fillId="0" borderId="3" xfId="0" applyFont="1" applyBorder="1" applyAlignment="1">
      <alignment horizontal="center"/>
    </xf>
    <xf numFmtId="0" fontId="9" fillId="0" borderId="3" xfId="0" applyFont="1" applyBorder="1"/>
    <xf numFmtId="0" fontId="20"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wrapText="1"/>
    </xf>
    <xf numFmtId="0" fontId="4" fillId="0" borderId="0" xfId="0" applyFont="1" applyFill="1" applyBorder="1"/>
    <xf numFmtId="0" fontId="6" fillId="0" borderId="0" xfId="0" applyFont="1" applyFill="1" applyBorder="1"/>
    <xf numFmtId="0" fontId="7" fillId="0" borderId="0" xfId="0" applyFont="1" applyFill="1" applyBorder="1"/>
    <xf numFmtId="0" fontId="4" fillId="0" borderId="0" xfId="0" applyFont="1" applyFill="1" applyBorder="1" applyAlignment="1">
      <alignment horizontal="left"/>
    </xf>
    <xf numFmtId="0" fontId="4" fillId="0" borderId="0" xfId="0" applyFont="1" applyAlignment="1">
      <alignment horizontal="left"/>
    </xf>
    <xf numFmtId="0" fontId="3" fillId="0" borderId="0" xfId="0" applyFont="1" applyFill="1" applyAlignment="1">
      <alignment horizontal="left"/>
    </xf>
    <xf numFmtId="0" fontId="13" fillId="0" borderId="0" xfId="0" applyFont="1" applyFill="1" applyBorder="1"/>
    <xf numFmtId="0" fontId="9" fillId="0" borderId="0" xfId="0" applyFont="1" applyFill="1" applyBorder="1"/>
    <xf numFmtId="0" fontId="13" fillId="0" borderId="2" xfId="0" applyFont="1" applyFill="1" applyBorder="1"/>
    <xf numFmtId="0" fontId="21" fillId="0" borderId="0" xfId="0" applyFont="1" applyFill="1" applyBorder="1"/>
    <xf numFmtId="2" fontId="9" fillId="0" borderId="0" xfId="0" applyNumberFormat="1" applyFont="1" applyFill="1" applyBorder="1"/>
    <xf numFmtId="2" fontId="10" fillId="0" borderId="0" xfId="0" applyNumberFormat="1" applyFont="1" applyFill="1" applyBorder="1"/>
    <xf numFmtId="0" fontId="10" fillId="0" borderId="0" xfId="0" applyFont="1" applyFill="1" applyBorder="1"/>
    <xf numFmtId="0" fontId="9" fillId="0" borderId="0" xfId="0" applyFont="1" applyAlignment="1">
      <alignment horizontal="left"/>
    </xf>
    <xf numFmtId="0" fontId="9" fillId="0" borderId="0" xfId="0" applyFont="1" applyFill="1" applyBorder="1" applyAlignment="1">
      <alignment horizontal="left"/>
    </xf>
    <xf numFmtId="0" fontId="13" fillId="0" borderId="0" xfId="0" applyFont="1" applyFill="1" applyBorder="1" applyAlignment="1">
      <alignment horizontal="left"/>
    </xf>
    <xf numFmtId="2" fontId="13" fillId="0" borderId="0" xfId="0" applyNumberFormat="1" applyFont="1"/>
    <xf numFmtId="0" fontId="13" fillId="0" borderId="0" xfId="0" applyFont="1" applyAlignment="1">
      <alignment horizontal="left"/>
    </xf>
    <xf numFmtId="2" fontId="13" fillId="0" borderId="0" xfId="0" applyNumberFormat="1" applyFont="1" applyFill="1" applyBorder="1"/>
    <xf numFmtId="0" fontId="11" fillId="0" borderId="0" xfId="0" applyFont="1" applyFill="1" applyAlignment="1">
      <alignment horizontal="left"/>
    </xf>
    <xf numFmtId="0" fontId="3" fillId="0" borderId="2" xfId="0" applyFont="1" applyFill="1" applyBorder="1"/>
    <xf numFmtId="0" fontId="13" fillId="0" borderId="2" xfId="0" applyFont="1" applyBorder="1"/>
    <xf numFmtId="0" fontId="11" fillId="0" borderId="2" xfId="0" applyFont="1" applyFill="1" applyBorder="1"/>
    <xf numFmtId="0" fontId="21" fillId="0" borderId="0" xfId="0" applyFont="1" applyBorder="1"/>
    <xf numFmtId="0" fontId="13" fillId="0" borderId="0" xfId="0" applyFont="1" applyBorder="1"/>
    <xf numFmtId="0" fontId="11" fillId="0" borderId="0" xfId="0" applyFont="1" applyFill="1" applyBorder="1"/>
    <xf numFmtId="2" fontId="10" fillId="0" borderId="0" xfId="0" applyNumberFormat="1" applyFont="1" applyFill="1" applyBorder="1" applyAlignment="1">
      <alignment horizontal="right"/>
    </xf>
    <xf numFmtId="165" fontId="9" fillId="0" borderId="0" xfId="0" applyNumberFormat="1" applyFont="1"/>
    <xf numFmtId="0" fontId="23" fillId="0" borderId="0" xfId="0" applyFont="1"/>
    <xf numFmtId="0" fontId="21" fillId="0" borderId="0" xfId="0" applyFont="1"/>
    <xf numFmtId="165" fontId="10" fillId="0" borderId="0" xfId="0" applyNumberFormat="1" applyFont="1" applyFill="1" applyBorder="1"/>
    <xf numFmtId="0" fontId="10" fillId="0" borderId="0" xfId="0" applyFont="1" applyFill="1" applyBorder="1" applyAlignment="1">
      <alignment horizontal="right"/>
    </xf>
    <xf numFmtId="2" fontId="11" fillId="0" borderId="0" xfId="0" applyNumberFormat="1" applyFont="1" applyFill="1" applyBorder="1"/>
    <xf numFmtId="2" fontId="11" fillId="0" borderId="0" xfId="0" applyNumberFormat="1" applyFont="1" applyFill="1" applyBorder="1" applyAlignment="1">
      <alignment horizontal="right"/>
    </xf>
    <xf numFmtId="0" fontId="3" fillId="0" borderId="2" xfId="0" applyFont="1" applyBorder="1"/>
    <xf numFmtId="0" fontId="7" fillId="0" borderId="0" xfId="0" applyFont="1" applyFill="1"/>
    <xf numFmtId="2" fontId="7" fillId="0" borderId="0" xfId="0" applyNumberFormat="1" applyFont="1"/>
    <xf numFmtId="2" fontId="7" fillId="0" borderId="0" xfId="0" applyNumberFormat="1" applyFont="1" applyAlignment="1">
      <alignment horizontal="right"/>
    </xf>
    <xf numFmtId="2" fontId="7" fillId="0" borderId="0" xfId="0" applyNumberFormat="1" applyFont="1" applyFill="1"/>
    <xf numFmtId="2" fontId="7" fillId="0" borderId="0" xfId="0" applyNumberFormat="1" applyFont="1" applyFill="1" applyAlignment="1">
      <alignment horizontal="right"/>
    </xf>
    <xf numFmtId="2" fontId="3" fillId="0" borderId="0" xfId="0" applyNumberFormat="1" applyFont="1" applyFill="1"/>
    <xf numFmtId="2" fontId="3" fillId="0" borderId="0" xfId="0" applyNumberFormat="1" applyFont="1"/>
    <xf numFmtId="0" fontId="3" fillId="0" borderId="0" xfId="0" applyFont="1" applyFill="1"/>
    <xf numFmtId="2" fontId="3" fillId="0" borderId="0" xfId="0" applyNumberFormat="1" applyFont="1" applyFill="1" applyAlignment="1">
      <alignment horizontal="right"/>
    </xf>
    <xf numFmtId="0" fontId="11" fillId="0" borderId="2" xfId="0" applyFont="1" applyBorder="1"/>
    <xf numFmtId="0" fontId="18" fillId="0" borderId="0" xfId="0" applyFont="1" applyBorder="1"/>
    <xf numFmtId="2" fontId="10" fillId="0" borderId="0" xfId="0" applyNumberFormat="1" applyFont="1"/>
    <xf numFmtId="0" fontId="10" fillId="0" borderId="0" xfId="0" applyFont="1" applyFill="1"/>
    <xf numFmtId="2" fontId="10" fillId="0" borderId="0" xfId="0" applyNumberFormat="1" applyFont="1" applyFill="1"/>
    <xf numFmtId="0" fontId="11" fillId="0" borderId="0" xfId="0" applyFont="1" applyFill="1"/>
    <xf numFmtId="2" fontId="11" fillId="0" borderId="0" xfId="0" applyNumberFormat="1" applyFont="1" applyFill="1"/>
    <xf numFmtId="2" fontId="11" fillId="0" borderId="0" xfId="0" applyNumberFormat="1" applyFont="1"/>
    <xf numFmtId="2" fontId="11" fillId="0" borderId="0" xfId="0" applyNumberFormat="1" applyFont="1" applyFill="1" applyAlignment="1">
      <alignment horizontal="right"/>
    </xf>
    <xf numFmtId="2" fontId="10" fillId="0" borderId="0" xfId="0" applyNumberFormat="1" applyFont="1" applyAlignment="1">
      <alignment horizontal="right"/>
    </xf>
    <xf numFmtId="0" fontId="13" fillId="0" borderId="0" xfId="0" applyFont="1" applyAlignment="1">
      <alignment horizontal="right"/>
    </xf>
    <xf numFmtId="0" fontId="10" fillId="0" borderId="4" xfId="0" applyFont="1" applyBorder="1" applyAlignment="1">
      <alignment horizontal="center" vertical="top" wrapText="1"/>
    </xf>
    <xf numFmtId="0" fontId="10" fillId="0" borderId="15" xfId="0" applyFont="1" applyBorder="1" applyAlignment="1">
      <alignment horizontal="center" vertical="top" wrapText="1"/>
    </xf>
    <xf numFmtId="0" fontId="10" fillId="0" borderId="1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4" xfId="0" applyFont="1" applyBorder="1" applyAlignment="1">
      <alignment horizontal="center" vertical="top" wrapText="1"/>
    </xf>
    <xf numFmtId="0" fontId="10" fillId="0" borderId="6" xfId="0" applyFont="1" applyBorder="1" applyAlignment="1">
      <alignment horizontal="center" vertical="top" wrapText="1"/>
    </xf>
    <xf numFmtId="0" fontId="11" fillId="0" borderId="3" xfId="0" applyFont="1" applyBorder="1" applyAlignment="1">
      <alignment vertical="top" wrapText="1"/>
    </xf>
    <xf numFmtId="0" fontId="11" fillId="0" borderId="0" xfId="0" applyFont="1" applyAlignment="1">
      <alignment horizontal="left" vertical="center" wrapText="1"/>
    </xf>
    <xf numFmtId="0" fontId="10" fillId="0" borderId="4" xfId="0" applyFont="1" applyBorder="1" applyAlignment="1">
      <alignment vertical="center" wrapText="1"/>
    </xf>
    <xf numFmtId="0" fontId="10" fillId="0" borderId="2" xfId="0" applyFont="1" applyBorder="1" applyAlignment="1">
      <alignment vertical="center" wrapText="1"/>
    </xf>
    <xf numFmtId="0" fontId="10" fillId="0" borderId="15" xfId="0" applyFont="1" applyBorder="1" applyAlignment="1">
      <alignment vertical="center" wrapText="1"/>
    </xf>
    <xf numFmtId="0" fontId="10" fillId="0" borderId="14" xfId="0" applyFont="1" applyBorder="1" applyAlignment="1">
      <alignment vertical="top" wrapText="1"/>
    </xf>
    <xf numFmtId="0" fontId="10" fillId="0" borderId="6" xfId="0" applyFont="1" applyBorder="1" applyAlignment="1">
      <alignment vertical="top" wrapText="1"/>
    </xf>
    <xf numFmtId="0" fontId="10" fillId="0" borderId="14" xfId="0" applyFont="1" applyBorder="1" applyAlignment="1">
      <alignment vertical="center" wrapText="1"/>
    </xf>
    <xf numFmtId="0" fontId="10" fillId="0" borderId="6" xfId="0" applyFont="1" applyBorder="1" applyAlignment="1">
      <alignment vertical="center" wrapText="1"/>
    </xf>
    <xf numFmtId="0" fontId="10" fillId="0" borderId="16" xfId="0" applyFont="1" applyBorder="1" applyAlignment="1">
      <alignment vertical="center" wrapText="1"/>
    </xf>
    <xf numFmtId="0" fontId="10" fillId="0" borderId="10" xfId="0" applyFont="1" applyBorder="1" applyAlignment="1">
      <alignment vertical="center" wrapText="1"/>
    </xf>
    <xf numFmtId="0" fontId="10" fillId="0" borderId="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0" xfId="0" applyFont="1" applyBorder="1" applyAlignment="1">
      <alignment horizontal="center" vertical="center"/>
    </xf>
    <xf numFmtId="0" fontId="11" fillId="0" borderId="2" xfId="0" applyFont="1" applyBorder="1" applyAlignment="1">
      <alignment horizontal="center" vertical="center" wrapText="1" shrinkToFit="1"/>
    </xf>
    <xf numFmtId="0" fontId="11" fillId="0" borderId="0" xfId="0" applyFont="1" applyBorder="1" applyAlignment="1">
      <alignment horizontal="center" vertical="center"/>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4" xfId="0" applyFont="1" applyFill="1" applyBorder="1" applyAlignment="1">
      <alignment horizontal="center" wrapText="1"/>
    </xf>
    <xf numFmtId="0" fontId="9" fillId="2" borderId="2" xfId="0" applyFont="1" applyFill="1" applyBorder="1" applyAlignment="1">
      <alignment horizontal="center" wrapText="1"/>
    </xf>
    <xf numFmtId="0" fontId="10" fillId="0" borderId="0" xfId="0" applyFont="1" applyAlignment="1">
      <alignment horizontal="left" vertical="center" wrapText="1"/>
    </xf>
    <xf numFmtId="0" fontId="9" fillId="2" borderId="15" xfId="0" applyFont="1" applyFill="1" applyBorder="1" applyAlignment="1">
      <alignment horizontal="center" wrapText="1"/>
    </xf>
    <xf numFmtId="0" fontId="9" fillId="0" borderId="4" xfId="0" applyFont="1" applyBorder="1" applyAlignment="1">
      <alignment wrapText="1"/>
    </xf>
    <xf numFmtId="0" fontId="9" fillId="0" borderId="2" xfId="0" applyFont="1" applyBorder="1" applyAlignment="1">
      <alignment wrapText="1"/>
    </xf>
    <xf numFmtId="0" fontId="9" fillId="0" borderId="15" xfId="0" applyFont="1" applyBorder="1" applyAlignment="1">
      <alignment wrapText="1"/>
    </xf>
    <xf numFmtId="0" fontId="11" fillId="0" borderId="3" xfId="0" applyFont="1" applyFill="1" applyBorder="1" applyAlignment="1">
      <alignment horizontal="center"/>
    </xf>
    <xf numFmtId="0" fontId="11" fillId="0" borderId="1" xfId="0" applyFont="1" applyFill="1" applyBorder="1" applyAlignment="1">
      <alignment horizontal="center"/>
    </xf>
    <xf numFmtId="0" fontId="20" fillId="0" borderId="0" xfId="0" applyFont="1" applyBorder="1" applyAlignment="1">
      <alignment horizontal="left" vertical="center" wrapText="1"/>
    </xf>
    <xf numFmtId="0" fontId="21" fillId="0" borderId="0" xfId="0" applyFont="1" applyFill="1" applyAlignment="1">
      <alignment horizontal="left" wrapText="1"/>
    </xf>
  </cellXfs>
  <cellStyles count="13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tabSelected="1" topLeftCell="A35" workbookViewId="0">
      <selection activeCell="B9" sqref="B9"/>
    </sheetView>
  </sheetViews>
  <sheetFormatPr baseColWidth="10" defaultRowHeight="12" x14ac:dyDescent="0"/>
  <cols>
    <col min="1" max="4" width="10.83203125" style="5"/>
    <col min="5" max="5" width="28.1640625" style="5" customWidth="1"/>
    <col min="6" max="6" width="10.83203125" style="5" customWidth="1"/>
    <col min="7" max="7" width="10.33203125" style="5" customWidth="1"/>
    <col min="8" max="8" width="7" style="5" customWidth="1"/>
    <col min="9" max="14" width="10.83203125" style="5"/>
    <col min="15" max="15" width="8.33203125" style="5" customWidth="1"/>
    <col min="16" max="16" width="11.83203125" style="5" bestFit="1" customWidth="1"/>
    <col min="17" max="17" width="10.83203125" style="5" customWidth="1"/>
    <col min="18" max="18" width="11.33203125" style="5" customWidth="1"/>
    <col min="19" max="16384" width="10.83203125" style="5"/>
  </cols>
  <sheetData>
    <row r="1" spans="1:18">
      <c r="A1" s="9"/>
      <c r="B1" s="180" t="s">
        <v>431</v>
      </c>
      <c r="C1" s="180"/>
      <c r="D1" s="180"/>
      <c r="E1" s="180"/>
      <c r="F1" s="180"/>
      <c r="G1" s="180"/>
      <c r="H1" s="180"/>
      <c r="I1" s="180"/>
      <c r="J1" s="180"/>
      <c r="K1" s="180"/>
      <c r="L1" s="180"/>
      <c r="M1" s="180"/>
      <c r="N1" s="180"/>
      <c r="O1" s="180"/>
      <c r="P1" s="180"/>
      <c r="Q1" s="180"/>
      <c r="R1" s="180"/>
    </row>
    <row r="2" spans="1:18" ht="36" customHeight="1">
      <c r="A2" s="10"/>
      <c r="B2" s="181" t="s">
        <v>289</v>
      </c>
      <c r="C2" s="181"/>
      <c r="D2" s="181"/>
      <c r="E2" s="181"/>
      <c r="F2" s="181"/>
      <c r="G2" s="181"/>
      <c r="H2" s="181"/>
      <c r="I2" s="181"/>
      <c r="J2" s="181"/>
      <c r="K2" s="181"/>
      <c r="L2" s="181"/>
      <c r="M2" s="181"/>
      <c r="N2" s="181"/>
      <c r="O2" s="181"/>
      <c r="P2" s="181"/>
      <c r="Q2" s="181"/>
      <c r="R2" s="181"/>
    </row>
    <row r="3" spans="1:18">
      <c r="A3" s="9"/>
      <c r="B3" s="182" t="s">
        <v>100</v>
      </c>
      <c r="C3" s="182"/>
      <c r="D3" s="182"/>
      <c r="E3" s="182"/>
      <c r="F3" s="182"/>
      <c r="G3" s="182"/>
      <c r="H3" s="182"/>
      <c r="I3" s="182"/>
      <c r="J3" s="182"/>
      <c r="K3" s="182"/>
      <c r="L3" s="182"/>
      <c r="M3" s="182"/>
      <c r="N3" s="182"/>
      <c r="O3" s="182"/>
      <c r="P3" s="182"/>
      <c r="Q3" s="182"/>
      <c r="R3" s="182"/>
    </row>
    <row r="4" spans="1:18">
      <c r="A4" s="9"/>
      <c r="B4" s="182" t="s">
        <v>101</v>
      </c>
      <c r="C4" s="182"/>
      <c r="D4" s="182"/>
      <c r="E4" s="182"/>
      <c r="F4" s="182"/>
      <c r="G4" s="182"/>
      <c r="H4" s="182"/>
      <c r="I4" s="182"/>
      <c r="J4" s="182"/>
      <c r="K4" s="182"/>
      <c r="L4" s="182"/>
      <c r="M4" s="182"/>
      <c r="N4" s="182"/>
      <c r="O4" s="182"/>
      <c r="P4" s="182"/>
      <c r="Q4" s="182"/>
      <c r="R4" s="182"/>
    </row>
    <row r="5" spans="1:18">
      <c r="A5" s="9"/>
      <c r="B5" s="182" t="s">
        <v>102</v>
      </c>
      <c r="C5" s="182"/>
      <c r="D5" s="182"/>
      <c r="E5" s="182"/>
      <c r="F5" s="182"/>
      <c r="G5" s="182"/>
      <c r="H5" s="182"/>
      <c r="I5" s="182"/>
      <c r="J5" s="182"/>
      <c r="K5" s="182"/>
      <c r="L5" s="182"/>
      <c r="M5" s="182"/>
      <c r="N5" s="182"/>
      <c r="O5" s="182"/>
      <c r="P5" s="182"/>
      <c r="Q5" s="182"/>
      <c r="R5" s="182"/>
    </row>
    <row r="6" spans="1:18">
      <c r="A6" s="9"/>
      <c r="B6" s="11"/>
      <c r="C6" s="11"/>
      <c r="D6" s="11"/>
      <c r="E6" s="11"/>
      <c r="F6" s="11"/>
    </row>
    <row r="7" spans="1:18">
      <c r="A7" s="12"/>
      <c r="B7" s="168" t="s">
        <v>78</v>
      </c>
      <c r="C7" s="168"/>
      <c r="D7" s="168"/>
      <c r="E7" s="168"/>
      <c r="F7" s="168"/>
      <c r="H7" s="47" t="s">
        <v>279</v>
      </c>
    </row>
    <row r="8" spans="1:18" ht="144" customHeight="1">
      <c r="A8" s="12"/>
      <c r="B8" s="169" t="s">
        <v>432</v>
      </c>
      <c r="C8" s="170"/>
      <c r="D8" s="170"/>
      <c r="E8" s="170"/>
      <c r="F8" s="171"/>
      <c r="H8" s="190" t="s">
        <v>405</v>
      </c>
      <c r="I8" s="191"/>
      <c r="J8" s="191"/>
      <c r="K8" s="191"/>
      <c r="L8" s="191"/>
      <c r="M8" s="191"/>
      <c r="N8" s="191"/>
      <c r="O8" s="191"/>
      <c r="P8" s="191"/>
      <c r="Q8" s="191"/>
      <c r="R8" s="192"/>
    </row>
    <row r="9" spans="1:18" ht="15" customHeight="1">
      <c r="A9" s="9"/>
      <c r="B9" s="9"/>
      <c r="C9" s="9"/>
      <c r="D9" s="9"/>
      <c r="E9" s="9"/>
      <c r="F9" s="9"/>
    </row>
    <row r="10" spans="1:18" ht="15" customHeight="1">
      <c r="A10" s="9"/>
      <c r="B10" s="167" t="s">
        <v>103</v>
      </c>
      <c r="C10" s="167"/>
      <c r="D10" s="167"/>
      <c r="E10" s="167"/>
      <c r="F10" s="167"/>
    </row>
    <row r="11" spans="1:18" ht="24" customHeight="1">
      <c r="A11" s="13"/>
      <c r="B11" s="172" t="s">
        <v>79</v>
      </c>
      <c r="C11" s="161" t="s">
        <v>80</v>
      </c>
      <c r="D11" s="162"/>
      <c r="E11" s="163" t="s">
        <v>81</v>
      </c>
      <c r="F11" s="165" t="s">
        <v>82</v>
      </c>
      <c r="H11" s="183" t="s">
        <v>152</v>
      </c>
      <c r="I11" s="184"/>
      <c r="J11" s="184"/>
      <c r="K11" s="184"/>
      <c r="L11" s="184"/>
      <c r="M11" s="184"/>
      <c r="N11" s="185"/>
    </row>
    <row r="12" spans="1:18" ht="36" customHeight="1">
      <c r="A12" s="13"/>
      <c r="B12" s="173"/>
      <c r="C12" s="14" t="s">
        <v>83</v>
      </c>
      <c r="D12" s="15" t="s">
        <v>253</v>
      </c>
      <c r="E12" s="164"/>
      <c r="F12" s="166"/>
      <c r="H12" s="186" t="s">
        <v>286</v>
      </c>
      <c r="I12" s="189"/>
      <c r="J12" s="48" t="s">
        <v>262</v>
      </c>
      <c r="K12" s="48" t="s">
        <v>288</v>
      </c>
      <c r="L12" s="48" t="s">
        <v>263</v>
      </c>
      <c r="M12" s="48" t="s">
        <v>204</v>
      </c>
      <c r="N12" s="49" t="s">
        <v>264</v>
      </c>
    </row>
    <row r="13" spans="1:18">
      <c r="A13" s="13"/>
      <c r="B13" s="16" t="s">
        <v>14</v>
      </c>
      <c r="C13" s="17">
        <v>25</v>
      </c>
      <c r="D13" s="18">
        <v>20</v>
      </c>
      <c r="E13" s="19" t="s">
        <v>96</v>
      </c>
      <c r="F13" s="20">
        <v>0.26</v>
      </c>
      <c r="H13" s="50" t="s">
        <v>406</v>
      </c>
      <c r="I13" s="51" t="s">
        <v>260</v>
      </c>
      <c r="J13" s="52">
        <v>49.52</v>
      </c>
      <c r="K13" s="53">
        <v>0.105</v>
      </c>
      <c r="L13" s="52"/>
      <c r="M13" s="52">
        <v>49.94</v>
      </c>
      <c r="N13" s="54">
        <v>-8.0000000000000002E-3</v>
      </c>
      <c r="Q13" s="55"/>
    </row>
    <row r="14" spans="1:18">
      <c r="A14" s="13"/>
      <c r="B14" s="16" t="s">
        <v>59</v>
      </c>
      <c r="C14" s="17">
        <v>25</v>
      </c>
      <c r="D14" s="18">
        <v>20</v>
      </c>
      <c r="E14" s="19" t="s">
        <v>104</v>
      </c>
      <c r="F14" s="20">
        <v>7.0000000000000007E-2</v>
      </c>
      <c r="H14" s="50" t="s">
        <v>407</v>
      </c>
      <c r="I14" s="56" t="s">
        <v>260</v>
      </c>
      <c r="J14" s="52">
        <v>13.72</v>
      </c>
      <c r="K14" s="57">
        <v>2.5000000000000001E-2</v>
      </c>
      <c r="L14" s="52"/>
      <c r="M14" s="52">
        <v>13.8</v>
      </c>
      <c r="N14" s="54">
        <v>-6.0000000000000001E-3</v>
      </c>
      <c r="Q14" s="55"/>
    </row>
    <row r="15" spans="1:18">
      <c r="A15" s="13"/>
      <c r="B15" s="16" t="s">
        <v>18</v>
      </c>
      <c r="C15" s="17">
        <v>10</v>
      </c>
      <c r="D15" s="18">
        <v>10</v>
      </c>
      <c r="E15" s="19" t="s">
        <v>87</v>
      </c>
      <c r="F15" s="20">
        <v>0.42</v>
      </c>
      <c r="H15" s="50" t="s">
        <v>408</v>
      </c>
      <c r="I15" s="56" t="s">
        <v>260</v>
      </c>
      <c r="J15" s="52">
        <v>2.77</v>
      </c>
      <c r="K15" s="57">
        <v>5.0000000000000001E-3</v>
      </c>
      <c r="L15" s="52"/>
      <c r="M15" s="52">
        <v>2.71</v>
      </c>
      <c r="N15" s="54">
        <v>2.4E-2</v>
      </c>
      <c r="Q15" s="55"/>
    </row>
    <row r="16" spans="1:18">
      <c r="A16" s="13"/>
      <c r="B16" s="16" t="s">
        <v>15</v>
      </c>
      <c r="C16" s="17">
        <v>25</v>
      </c>
      <c r="D16" s="18">
        <v>20</v>
      </c>
      <c r="E16" s="19" t="s">
        <v>105</v>
      </c>
      <c r="F16" s="20">
        <v>0.51</v>
      </c>
      <c r="H16" s="50" t="s">
        <v>409</v>
      </c>
      <c r="I16" s="56" t="s">
        <v>260</v>
      </c>
      <c r="J16" s="52">
        <v>12.3</v>
      </c>
      <c r="K16" s="57">
        <v>0.02</v>
      </c>
      <c r="L16" s="52"/>
      <c r="M16" s="52">
        <v>12.23</v>
      </c>
      <c r="N16" s="54">
        <v>5.0000000000000001E-3</v>
      </c>
      <c r="Q16" s="55"/>
    </row>
    <row r="17" spans="1:17">
      <c r="A17" s="13"/>
      <c r="B17" s="16" t="s">
        <v>16</v>
      </c>
      <c r="C17" s="17">
        <v>15</v>
      </c>
      <c r="D17" s="18">
        <v>15</v>
      </c>
      <c r="E17" s="19" t="s">
        <v>92</v>
      </c>
      <c r="F17" s="20">
        <v>0.35</v>
      </c>
      <c r="H17" s="50" t="s">
        <v>131</v>
      </c>
      <c r="I17" s="56" t="s">
        <v>260</v>
      </c>
      <c r="J17" s="58">
        <v>0.17</v>
      </c>
      <c r="K17" s="57">
        <v>5.0000000000000001E-4</v>
      </c>
      <c r="L17" s="52"/>
      <c r="M17" s="52">
        <v>0.16800000000000001</v>
      </c>
      <c r="N17" s="54">
        <v>1.2E-2</v>
      </c>
      <c r="Q17" s="55"/>
    </row>
    <row r="18" spans="1:17">
      <c r="A18" s="13"/>
      <c r="B18" s="16" t="s">
        <v>88</v>
      </c>
      <c r="C18" s="17">
        <v>15</v>
      </c>
      <c r="D18" s="18">
        <v>14</v>
      </c>
      <c r="E18" s="19" t="s">
        <v>87</v>
      </c>
      <c r="F18" s="20">
        <v>0.87</v>
      </c>
      <c r="H18" s="50" t="s">
        <v>132</v>
      </c>
      <c r="I18" s="56" t="s">
        <v>260</v>
      </c>
      <c r="J18" s="52">
        <v>11.5</v>
      </c>
      <c r="K18" s="57">
        <v>0.01</v>
      </c>
      <c r="L18" s="52"/>
      <c r="M18" s="52">
        <v>11.4</v>
      </c>
      <c r="N18" s="54">
        <v>8.9999999999999993E-3</v>
      </c>
      <c r="Q18" s="55"/>
    </row>
    <row r="19" spans="1:17">
      <c r="A19" s="13"/>
      <c r="B19" s="16" t="s">
        <v>84</v>
      </c>
      <c r="C19" s="17">
        <v>25</v>
      </c>
      <c r="D19" s="18">
        <v>20</v>
      </c>
      <c r="E19" s="19" t="s">
        <v>87</v>
      </c>
      <c r="F19" s="20">
        <v>0.2</v>
      </c>
      <c r="H19" s="50" t="s">
        <v>133</v>
      </c>
      <c r="I19" s="56" t="s">
        <v>260</v>
      </c>
      <c r="J19" s="52">
        <v>7.19</v>
      </c>
      <c r="K19" s="57">
        <v>1.4999999999999999E-2</v>
      </c>
      <c r="L19" s="52"/>
      <c r="M19" s="52">
        <v>7.23</v>
      </c>
      <c r="N19" s="54">
        <v>-6.0000000000000001E-3</v>
      </c>
      <c r="Q19" s="55"/>
    </row>
    <row r="20" spans="1:17">
      <c r="A20" s="13"/>
      <c r="B20" s="16" t="s">
        <v>60</v>
      </c>
      <c r="C20" s="17">
        <v>10</v>
      </c>
      <c r="D20" s="18">
        <v>10</v>
      </c>
      <c r="E20" s="19" t="s">
        <v>106</v>
      </c>
      <c r="F20" s="20">
        <v>1.08</v>
      </c>
      <c r="H20" s="50" t="s">
        <v>410</v>
      </c>
      <c r="I20" s="56" t="s">
        <v>260</v>
      </c>
      <c r="J20" s="52">
        <v>0.52</v>
      </c>
      <c r="K20" s="57">
        <v>0</v>
      </c>
      <c r="L20" s="52"/>
      <c r="M20" s="52">
        <v>7.23</v>
      </c>
      <c r="N20" s="54">
        <v>5.0000000000000001E-3</v>
      </c>
      <c r="Q20" s="55"/>
    </row>
    <row r="21" spans="1:17">
      <c r="A21" s="13"/>
      <c r="B21" s="16" t="s">
        <v>17</v>
      </c>
      <c r="C21" s="17">
        <v>10</v>
      </c>
      <c r="D21" s="18">
        <v>10</v>
      </c>
      <c r="E21" s="19" t="s">
        <v>97</v>
      </c>
      <c r="F21" s="20">
        <v>0.04</v>
      </c>
      <c r="H21" s="50" t="s">
        <v>411</v>
      </c>
      <c r="I21" s="56" t="s">
        <v>260</v>
      </c>
      <c r="J21" s="52">
        <v>2.11</v>
      </c>
      <c r="K21" s="57">
        <v>0.01</v>
      </c>
      <c r="L21" s="52"/>
      <c r="M21" s="52">
        <v>2.2599999999999998</v>
      </c>
      <c r="N21" s="54">
        <v>-6.7000000000000004E-2</v>
      </c>
      <c r="Q21" s="55"/>
    </row>
    <row r="22" spans="1:17">
      <c r="A22" s="13"/>
      <c r="B22" s="21" t="s">
        <v>86</v>
      </c>
      <c r="C22" s="22">
        <v>15</v>
      </c>
      <c r="D22" s="23">
        <v>10</v>
      </c>
      <c r="E22" s="24" t="s">
        <v>87</v>
      </c>
      <c r="F22" s="25">
        <v>0</v>
      </c>
      <c r="H22" s="50" t="s">
        <v>412</v>
      </c>
      <c r="I22" s="56" t="s">
        <v>260</v>
      </c>
      <c r="J22" s="52">
        <v>0.27100000000000002</v>
      </c>
      <c r="K22" s="57">
        <v>0</v>
      </c>
      <c r="L22" s="52"/>
      <c r="M22" s="58">
        <v>0.27300000000000002</v>
      </c>
      <c r="N22" s="54">
        <v>-8.9999999999999993E-3</v>
      </c>
      <c r="Q22" s="55"/>
    </row>
    <row r="23" spans="1:17">
      <c r="A23" s="9"/>
      <c r="B23" s="9"/>
      <c r="C23" s="9"/>
      <c r="D23" s="9"/>
      <c r="E23" s="9"/>
      <c r="F23" s="9"/>
      <c r="H23" s="50" t="s">
        <v>135</v>
      </c>
      <c r="I23" s="56" t="s">
        <v>261</v>
      </c>
      <c r="J23" s="52">
        <v>130</v>
      </c>
      <c r="K23" s="59">
        <v>0.5</v>
      </c>
      <c r="L23" s="52">
        <v>0.98</v>
      </c>
      <c r="M23" s="52">
        <v>121</v>
      </c>
      <c r="N23" s="54">
        <v>7.5999999999999998E-2</v>
      </c>
      <c r="Q23" s="60"/>
    </row>
    <row r="24" spans="1:17" ht="15" customHeight="1">
      <c r="A24" s="9"/>
      <c r="B24" s="167" t="s">
        <v>89</v>
      </c>
      <c r="C24" s="167"/>
      <c r="D24" s="167"/>
      <c r="E24" s="167"/>
      <c r="F24" s="167"/>
      <c r="H24" s="50" t="s">
        <v>136</v>
      </c>
      <c r="I24" s="56" t="s">
        <v>261</v>
      </c>
      <c r="J24" s="52">
        <v>271</v>
      </c>
      <c r="K24" s="59">
        <v>2</v>
      </c>
      <c r="L24" s="52">
        <v>1.49</v>
      </c>
      <c r="M24" s="52">
        <v>289</v>
      </c>
      <c r="N24" s="54">
        <v>-6.0999999999999999E-2</v>
      </c>
      <c r="Q24" s="60"/>
    </row>
    <row r="25" spans="1:17" ht="23" customHeight="1">
      <c r="A25" s="9"/>
      <c r="B25" s="176" t="s">
        <v>79</v>
      </c>
      <c r="C25" s="161" t="s">
        <v>80</v>
      </c>
      <c r="D25" s="162"/>
      <c r="E25" s="178" t="s">
        <v>81</v>
      </c>
      <c r="F25" s="165" t="s">
        <v>82</v>
      </c>
      <c r="H25" s="50" t="s">
        <v>137</v>
      </c>
      <c r="I25" s="56" t="s">
        <v>261</v>
      </c>
      <c r="J25" s="52">
        <v>354</v>
      </c>
      <c r="K25" s="59">
        <v>3.5</v>
      </c>
      <c r="L25" s="52">
        <v>3.85</v>
      </c>
      <c r="M25" s="52">
        <v>317</v>
      </c>
      <c r="N25" s="54">
        <v>0.115</v>
      </c>
      <c r="Q25" s="60"/>
    </row>
    <row r="26" spans="1:17" ht="36">
      <c r="A26" s="9"/>
      <c r="B26" s="177"/>
      <c r="C26" s="26" t="s">
        <v>83</v>
      </c>
      <c r="D26" s="14" t="s">
        <v>253</v>
      </c>
      <c r="E26" s="179"/>
      <c r="F26" s="166"/>
      <c r="H26" s="50" t="s">
        <v>138</v>
      </c>
      <c r="I26" s="56" t="s">
        <v>261</v>
      </c>
      <c r="J26" s="52">
        <v>183</v>
      </c>
      <c r="K26" s="59">
        <v>0.5</v>
      </c>
      <c r="L26" s="52">
        <v>0.56999999999999995</v>
      </c>
      <c r="M26" s="52">
        <v>179</v>
      </c>
      <c r="N26" s="54">
        <v>2.1999999999999999E-2</v>
      </c>
      <c r="Q26" s="60"/>
    </row>
    <row r="27" spans="1:17">
      <c r="A27" s="9"/>
      <c r="B27" s="27" t="s">
        <v>14</v>
      </c>
      <c r="C27" s="28">
        <v>15</v>
      </c>
      <c r="D27" s="17">
        <v>15</v>
      </c>
      <c r="E27" s="9" t="s">
        <v>90</v>
      </c>
      <c r="F27" s="29">
        <v>0.15</v>
      </c>
      <c r="H27" s="50" t="s">
        <v>139</v>
      </c>
      <c r="I27" s="56" t="s">
        <v>261</v>
      </c>
      <c r="J27" s="52">
        <v>139</v>
      </c>
      <c r="K27" s="59">
        <v>1</v>
      </c>
      <c r="L27" s="52">
        <v>0.83</v>
      </c>
      <c r="M27" s="52">
        <v>136</v>
      </c>
      <c r="N27" s="54">
        <v>0.02</v>
      </c>
      <c r="Q27" s="60"/>
    </row>
    <row r="28" spans="1:17">
      <c r="A28" s="9"/>
      <c r="B28" s="27" t="s">
        <v>59</v>
      </c>
      <c r="C28" s="28">
        <v>15</v>
      </c>
      <c r="D28" s="17">
        <v>15</v>
      </c>
      <c r="E28" s="30" t="s">
        <v>90</v>
      </c>
      <c r="F28" s="29">
        <v>0.14000000000000001</v>
      </c>
      <c r="H28" s="50" t="s">
        <v>140</v>
      </c>
      <c r="I28" s="56" t="s">
        <v>261</v>
      </c>
      <c r="J28" s="52">
        <v>104</v>
      </c>
      <c r="K28" s="59">
        <v>1</v>
      </c>
      <c r="L28" s="52">
        <v>0.73</v>
      </c>
      <c r="M28" s="52">
        <v>105</v>
      </c>
      <c r="N28" s="54">
        <v>-7.0000000000000001E-3</v>
      </c>
      <c r="Q28" s="60"/>
    </row>
    <row r="29" spans="1:17">
      <c r="A29" s="9"/>
      <c r="B29" s="27" t="s">
        <v>16</v>
      </c>
      <c r="C29" s="28">
        <v>50</v>
      </c>
      <c r="D29" s="17">
        <v>30</v>
      </c>
      <c r="E29" s="30" t="s">
        <v>85</v>
      </c>
      <c r="F29" s="29">
        <v>0.02</v>
      </c>
      <c r="H29" s="50" t="s">
        <v>141</v>
      </c>
      <c r="I29" s="56" t="s">
        <v>261</v>
      </c>
      <c r="J29" s="52">
        <v>29</v>
      </c>
      <c r="K29" s="59">
        <v>1</v>
      </c>
      <c r="L29" s="52">
        <v>0.71</v>
      </c>
      <c r="M29" s="52">
        <v>27.6</v>
      </c>
      <c r="N29" s="54">
        <v>5.7000000000000002E-2</v>
      </c>
      <c r="Q29" s="60"/>
    </row>
    <row r="30" spans="1:17">
      <c r="A30" s="9"/>
      <c r="B30" s="27" t="s">
        <v>18</v>
      </c>
      <c r="C30" s="28">
        <v>15</v>
      </c>
      <c r="D30" s="17">
        <v>15</v>
      </c>
      <c r="E30" s="9" t="s">
        <v>90</v>
      </c>
      <c r="F30" s="29">
        <v>0.08</v>
      </c>
      <c r="H30" s="50" t="s">
        <v>257</v>
      </c>
      <c r="I30" s="56" t="s">
        <v>261</v>
      </c>
      <c r="J30" s="52">
        <v>11</v>
      </c>
      <c r="K30" s="59">
        <v>1.5</v>
      </c>
      <c r="L30" s="52">
        <v>0.65</v>
      </c>
      <c r="M30" s="52">
        <v>11</v>
      </c>
      <c r="N30" s="54">
        <v>3.7999999999999999E-2</v>
      </c>
      <c r="Q30" s="60"/>
    </row>
    <row r="31" spans="1:17">
      <c r="A31" s="9"/>
      <c r="B31" s="27" t="s">
        <v>84</v>
      </c>
      <c r="C31" s="28">
        <v>50</v>
      </c>
      <c r="D31" s="17">
        <v>30</v>
      </c>
      <c r="E31" s="30" t="s">
        <v>85</v>
      </c>
      <c r="F31" s="29">
        <v>0.01</v>
      </c>
      <c r="H31" s="50" t="s">
        <v>142</v>
      </c>
      <c r="I31" s="56" t="s">
        <v>261</v>
      </c>
      <c r="J31" s="52">
        <v>406</v>
      </c>
      <c r="K31" s="59">
        <v>1</v>
      </c>
      <c r="L31" s="52">
        <v>0.6</v>
      </c>
      <c r="M31" s="52">
        <v>403</v>
      </c>
      <c r="N31" s="54">
        <v>8.0000000000000002E-3</v>
      </c>
      <c r="Q31" s="60"/>
    </row>
    <row r="32" spans="1:17">
      <c r="A32" s="9"/>
      <c r="B32" s="31" t="s">
        <v>88</v>
      </c>
      <c r="C32" s="32">
        <v>15</v>
      </c>
      <c r="D32" s="22">
        <v>15</v>
      </c>
      <c r="E32" s="33" t="s">
        <v>91</v>
      </c>
      <c r="F32" s="34">
        <v>0.01</v>
      </c>
      <c r="H32" s="61" t="s">
        <v>258</v>
      </c>
      <c r="I32" s="49" t="s">
        <v>261</v>
      </c>
      <c r="J32" s="48">
        <v>140</v>
      </c>
      <c r="K32" s="62">
        <v>5.5</v>
      </c>
      <c r="L32" s="48">
        <v>26.2</v>
      </c>
      <c r="M32" s="48">
        <v>139</v>
      </c>
      <c r="N32" s="63">
        <v>0.01</v>
      </c>
      <c r="Q32" s="60"/>
    </row>
    <row r="33" spans="1:24">
      <c r="A33" s="9"/>
      <c r="B33" s="9"/>
      <c r="C33" s="9"/>
      <c r="D33" s="9"/>
      <c r="E33" s="9"/>
      <c r="F33" s="9"/>
    </row>
    <row r="34" spans="1:24" ht="15" customHeight="1">
      <c r="A34" s="9"/>
      <c r="B34" s="167" t="s">
        <v>219</v>
      </c>
      <c r="C34" s="167"/>
      <c r="D34" s="167"/>
      <c r="E34" s="167"/>
      <c r="F34" s="167"/>
    </row>
    <row r="35" spans="1:24" ht="24" customHeight="1">
      <c r="A35" s="9"/>
      <c r="B35" s="174" t="s">
        <v>79</v>
      </c>
      <c r="C35" s="161" t="s">
        <v>80</v>
      </c>
      <c r="D35" s="162"/>
      <c r="E35" s="163" t="s">
        <v>81</v>
      </c>
      <c r="F35" s="165" t="s">
        <v>82</v>
      </c>
      <c r="H35" s="183" t="s">
        <v>266</v>
      </c>
      <c r="I35" s="184"/>
      <c r="J35" s="184"/>
      <c r="K35" s="184"/>
      <c r="L35" s="185"/>
      <c r="N35" s="183" t="s">
        <v>267</v>
      </c>
      <c r="O35" s="184"/>
      <c r="P35" s="184"/>
      <c r="Q35" s="184"/>
      <c r="R35" s="185"/>
      <c r="T35" s="183" t="s">
        <v>413</v>
      </c>
      <c r="U35" s="184"/>
      <c r="V35" s="184"/>
      <c r="W35" s="184"/>
      <c r="X35" s="185"/>
    </row>
    <row r="36" spans="1:24" ht="53" customHeight="1">
      <c r="A36" s="9"/>
      <c r="B36" s="175"/>
      <c r="C36" s="14" t="s">
        <v>83</v>
      </c>
      <c r="D36" s="15" t="s">
        <v>253</v>
      </c>
      <c r="E36" s="164"/>
      <c r="F36" s="166"/>
      <c r="H36" s="186" t="s">
        <v>291</v>
      </c>
      <c r="I36" s="187"/>
      <c r="J36" s="64" t="s">
        <v>262</v>
      </c>
      <c r="K36" s="64" t="s">
        <v>288</v>
      </c>
      <c r="L36" s="65" t="s">
        <v>264</v>
      </c>
      <c r="N36" s="186" t="s">
        <v>290</v>
      </c>
      <c r="O36" s="187"/>
      <c r="P36" s="64" t="s">
        <v>262</v>
      </c>
      <c r="Q36" s="64" t="s">
        <v>288</v>
      </c>
      <c r="R36" s="66" t="s">
        <v>264</v>
      </c>
      <c r="T36" s="186" t="s">
        <v>287</v>
      </c>
      <c r="U36" s="187"/>
      <c r="V36" s="64" t="s">
        <v>262</v>
      </c>
      <c r="W36" s="64" t="s">
        <v>288</v>
      </c>
      <c r="X36" s="66" t="s">
        <v>264</v>
      </c>
    </row>
    <row r="37" spans="1:24">
      <c r="A37" s="9"/>
      <c r="B37" s="19" t="s">
        <v>84</v>
      </c>
      <c r="C37" s="35">
        <v>20</v>
      </c>
      <c r="D37" s="35">
        <v>20</v>
      </c>
      <c r="E37" s="13" t="s">
        <v>105</v>
      </c>
      <c r="F37" s="20">
        <v>0.32</v>
      </c>
      <c r="H37" s="50" t="s">
        <v>406</v>
      </c>
      <c r="I37" s="51" t="s">
        <v>260</v>
      </c>
      <c r="J37" s="67">
        <v>41.08</v>
      </c>
      <c r="K37" s="53">
        <v>0.14644794296950572</v>
      </c>
      <c r="L37" s="68">
        <f t="shared" ref="L37:L55" si="0">100*K37/J37</f>
        <v>0.35649450576802755</v>
      </c>
      <c r="M37" s="7"/>
      <c r="N37" s="50" t="s">
        <v>406</v>
      </c>
      <c r="O37" s="51" t="s">
        <v>260</v>
      </c>
      <c r="P37" s="67">
        <v>40.659666666666666</v>
      </c>
      <c r="Q37" s="53">
        <v>8.2718397792351364E-2</v>
      </c>
      <c r="R37" s="68">
        <f t="shared" ref="R37:R55" si="1">100*Q37/P37</f>
        <v>0.20344091472880915</v>
      </c>
      <c r="S37" s="7"/>
      <c r="T37" s="50" t="s">
        <v>406</v>
      </c>
      <c r="U37" s="51" t="s">
        <v>260</v>
      </c>
      <c r="V37" s="52">
        <v>40.869999999999997</v>
      </c>
      <c r="W37" s="53">
        <v>0.255</v>
      </c>
      <c r="X37" s="68">
        <f t="shared" ref="X37:X55" si="2">100*W37/V37</f>
        <v>0.6239295326645462</v>
      </c>
    </row>
    <row r="38" spans="1:24">
      <c r="A38" s="9"/>
      <c r="B38" s="19" t="s">
        <v>15</v>
      </c>
      <c r="C38" s="35">
        <v>15</v>
      </c>
      <c r="D38" s="35">
        <v>15</v>
      </c>
      <c r="E38" s="16" t="s">
        <v>105</v>
      </c>
      <c r="F38" s="36">
        <v>0.15</v>
      </c>
      <c r="H38" s="50" t="s">
        <v>407</v>
      </c>
      <c r="I38" s="56" t="s">
        <v>260</v>
      </c>
      <c r="J38" s="67">
        <v>23.415000000000003</v>
      </c>
      <c r="K38" s="57">
        <v>4.4395945760846711E-2</v>
      </c>
      <c r="L38" s="68">
        <f t="shared" si="0"/>
        <v>0.18960472244649457</v>
      </c>
      <c r="M38" s="7"/>
      <c r="N38" s="50" t="s">
        <v>407</v>
      </c>
      <c r="O38" s="56" t="s">
        <v>260</v>
      </c>
      <c r="P38" s="67">
        <v>23.177666666666667</v>
      </c>
      <c r="Q38" s="57">
        <v>2.0816659994661167E-2</v>
      </c>
      <c r="R38" s="68">
        <f t="shared" si="1"/>
        <v>8.9813441076875E-2</v>
      </c>
      <c r="S38" s="7"/>
      <c r="T38" s="50" t="s">
        <v>407</v>
      </c>
      <c r="U38" s="56" t="s">
        <v>260</v>
      </c>
      <c r="V38" s="52">
        <v>23.3</v>
      </c>
      <c r="W38" s="57">
        <v>0.13500000000000001</v>
      </c>
      <c r="X38" s="68">
        <f t="shared" si="2"/>
        <v>0.57939914163090123</v>
      </c>
    </row>
    <row r="39" spans="1:24">
      <c r="A39" s="9"/>
      <c r="B39" s="19" t="s">
        <v>59</v>
      </c>
      <c r="C39" s="35">
        <v>20</v>
      </c>
      <c r="D39" s="35">
        <v>20</v>
      </c>
      <c r="E39" s="16" t="s">
        <v>105</v>
      </c>
      <c r="F39" s="36">
        <v>0.2</v>
      </c>
      <c r="H39" s="50" t="s">
        <v>408</v>
      </c>
      <c r="I39" s="56" t="s">
        <v>260</v>
      </c>
      <c r="J39" s="67">
        <v>1.0156666666666667</v>
      </c>
      <c r="K39" s="57">
        <v>3.2145502536642984E-3</v>
      </c>
      <c r="L39" s="68">
        <f t="shared" si="0"/>
        <v>0.31649657896268113</v>
      </c>
      <c r="M39" s="7"/>
      <c r="N39" s="50" t="s">
        <v>408</v>
      </c>
      <c r="O39" s="56" t="s">
        <v>260</v>
      </c>
      <c r="P39" s="67">
        <v>0.97699999999999998</v>
      </c>
      <c r="Q39" s="57">
        <v>1.7320508075688789E-3</v>
      </c>
      <c r="R39" s="68">
        <f t="shared" si="1"/>
        <v>0.17728258009916878</v>
      </c>
      <c r="S39" s="7"/>
      <c r="T39" s="50" t="s">
        <v>408</v>
      </c>
      <c r="U39" s="56" t="s">
        <v>260</v>
      </c>
      <c r="V39" s="52">
        <v>1</v>
      </c>
      <c r="W39" s="57">
        <v>0.02</v>
      </c>
      <c r="X39" s="68">
        <f t="shared" si="2"/>
        <v>2</v>
      </c>
    </row>
    <row r="40" spans="1:24">
      <c r="A40" s="9"/>
      <c r="B40" s="19" t="s">
        <v>14</v>
      </c>
      <c r="C40" s="35">
        <v>15</v>
      </c>
      <c r="D40" s="35">
        <v>15</v>
      </c>
      <c r="E40" s="13" t="s">
        <v>93</v>
      </c>
      <c r="F40" s="20">
        <v>1.63</v>
      </c>
      <c r="H40" s="50" t="s">
        <v>409</v>
      </c>
      <c r="I40" s="56" t="s">
        <v>260</v>
      </c>
      <c r="J40" s="67">
        <v>11.847333333333333</v>
      </c>
      <c r="K40" s="57">
        <v>1.527525231652011E-2</v>
      </c>
      <c r="L40" s="68">
        <f t="shared" si="0"/>
        <v>0.12893409754532759</v>
      </c>
      <c r="M40" s="7"/>
      <c r="N40" s="50" t="s">
        <v>409</v>
      </c>
      <c r="O40" s="56" t="s">
        <v>260</v>
      </c>
      <c r="P40" s="67">
        <v>11.292</v>
      </c>
      <c r="Q40" s="57">
        <v>9.848857801796328E-3</v>
      </c>
      <c r="R40" s="68">
        <f t="shared" si="1"/>
        <v>8.7219782162560475E-2</v>
      </c>
      <c r="S40" s="7"/>
      <c r="T40" s="50" t="s">
        <v>409</v>
      </c>
      <c r="U40" s="56" t="s">
        <v>260</v>
      </c>
      <c r="V40" s="52">
        <v>11.57</v>
      </c>
      <c r="W40" s="57">
        <v>0.30499999999999999</v>
      </c>
      <c r="X40" s="68">
        <f t="shared" si="2"/>
        <v>2.6361279170267933</v>
      </c>
    </row>
    <row r="41" spans="1:24">
      <c r="A41" s="9"/>
      <c r="B41" s="19" t="s">
        <v>18</v>
      </c>
      <c r="C41" s="35">
        <v>15</v>
      </c>
      <c r="D41" s="35">
        <v>15</v>
      </c>
      <c r="E41" s="13" t="s">
        <v>112</v>
      </c>
      <c r="F41" s="20">
        <v>0.15</v>
      </c>
      <c r="H41" s="50" t="s">
        <v>131</v>
      </c>
      <c r="I41" s="56" t="s">
        <v>260</v>
      </c>
      <c r="J41" s="67">
        <v>0.10866666666666668</v>
      </c>
      <c r="K41" s="57">
        <v>5.7735026918962634E-4</v>
      </c>
      <c r="L41" s="69">
        <f t="shared" si="0"/>
        <v>0.53130392870211007</v>
      </c>
      <c r="M41" s="7"/>
      <c r="N41" s="50" t="s">
        <v>131</v>
      </c>
      <c r="O41" s="56" t="s">
        <v>260</v>
      </c>
      <c r="P41" s="67">
        <v>0.106</v>
      </c>
      <c r="Q41" s="57">
        <v>0</v>
      </c>
      <c r="R41" s="69">
        <f t="shared" si="1"/>
        <v>0</v>
      </c>
      <c r="S41" s="7"/>
      <c r="T41" s="50" t="s">
        <v>131</v>
      </c>
      <c r="U41" s="56" t="s">
        <v>260</v>
      </c>
      <c r="V41" s="58">
        <v>0.11</v>
      </c>
      <c r="W41" s="57">
        <v>0</v>
      </c>
      <c r="X41" s="69">
        <f t="shared" si="2"/>
        <v>0</v>
      </c>
    </row>
    <row r="42" spans="1:24">
      <c r="A42" s="9"/>
      <c r="B42" s="19" t="s">
        <v>60</v>
      </c>
      <c r="C42" s="35">
        <v>20</v>
      </c>
      <c r="D42" s="35">
        <v>20</v>
      </c>
      <c r="E42" s="16" t="s">
        <v>113</v>
      </c>
      <c r="F42" s="20">
        <v>0.05</v>
      </c>
      <c r="H42" s="50" t="s">
        <v>132</v>
      </c>
      <c r="I42" s="56" t="s">
        <v>260</v>
      </c>
      <c r="J42" s="67">
        <v>15.298666666666668</v>
      </c>
      <c r="K42" s="57">
        <v>2.0256686138984528E-2</v>
      </c>
      <c r="L42" s="68">
        <f t="shared" si="0"/>
        <v>0.13240818027051068</v>
      </c>
      <c r="M42" s="7"/>
      <c r="N42" s="50" t="s">
        <v>132</v>
      </c>
      <c r="O42" s="56" t="s">
        <v>260</v>
      </c>
      <c r="P42" s="67">
        <v>15.196666666666667</v>
      </c>
      <c r="Q42" s="57">
        <v>1.8583146486355225E-2</v>
      </c>
      <c r="R42" s="68">
        <f t="shared" si="1"/>
        <v>0.12228435941887622</v>
      </c>
      <c r="S42" s="7"/>
      <c r="T42" s="50" t="s">
        <v>132</v>
      </c>
      <c r="U42" s="56" t="s">
        <v>260</v>
      </c>
      <c r="V42" s="52">
        <v>15.25</v>
      </c>
      <c r="W42" s="57">
        <v>0.06</v>
      </c>
      <c r="X42" s="68">
        <f t="shared" si="2"/>
        <v>0.39344262295081966</v>
      </c>
    </row>
    <row r="43" spans="1:24">
      <c r="A43" s="9"/>
      <c r="B43" s="37" t="s">
        <v>16</v>
      </c>
      <c r="C43" s="38">
        <v>10</v>
      </c>
      <c r="D43" s="38">
        <v>10</v>
      </c>
      <c r="E43" s="13" t="s">
        <v>92</v>
      </c>
      <c r="F43" s="36">
        <v>0.27</v>
      </c>
      <c r="H43" s="50" t="s">
        <v>133</v>
      </c>
      <c r="I43" s="56" t="s">
        <v>260</v>
      </c>
      <c r="J43" s="67">
        <v>6.2346666666666666</v>
      </c>
      <c r="K43" s="57">
        <v>2.6857649437978335E-2</v>
      </c>
      <c r="L43" s="68">
        <f t="shared" si="0"/>
        <v>0.43077923606680391</v>
      </c>
      <c r="M43" s="7"/>
      <c r="N43" s="50" t="s">
        <v>133</v>
      </c>
      <c r="O43" s="56" t="s">
        <v>260</v>
      </c>
      <c r="P43" s="67">
        <v>6.0963333333333338</v>
      </c>
      <c r="Q43" s="57">
        <v>1.1930353445448967E-2</v>
      </c>
      <c r="R43" s="68">
        <f t="shared" si="1"/>
        <v>0.19569719687433373</v>
      </c>
      <c r="S43" s="7"/>
      <c r="T43" s="50" t="s">
        <v>133</v>
      </c>
      <c r="U43" s="56" t="s">
        <v>260</v>
      </c>
      <c r="V43" s="52">
        <v>6.17</v>
      </c>
      <c r="W43" s="57">
        <v>0.08</v>
      </c>
      <c r="X43" s="68">
        <f t="shared" si="2"/>
        <v>1.2965964343598055</v>
      </c>
    </row>
    <row r="44" spans="1:24">
      <c r="A44" s="9"/>
      <c r="B44" s="37" t="s">
        <v>17</v>
      </c>
      <c r="C44" s="38">
        <v>10</v>
      </c>
      <c r="D44" s="38">
        <v>10</v>
      </c>
      <c r="E44" s="13" t="s">
        <v>94</v>
      </c>
      <c r="F44" s="36">
        <v>0.02</v>
      </c>
      <c r="H44" s="50" t="s">
        <v>410</v>
      </c>
      <c r="I44" s="56" t="s">
        <v>260</v>
      </c>
      <c r="J44" s="67">
        <v>0.10533333333333333</v>
      </c>
      <c r="K44" s="57">
        <v>5.7735026918962634E-4</v>
      </c>
      <c r="L44" s="68">
        <f t="shared" si="0"/>
        <v>0.54811734416736679</v>
      </c>
      <c r="M44" s="7"/>
      <c r="N44" s="50" t="s">
        <v>410</v>
      </c>
      <c r="O44" s="56" t="s">
        <v>260</v>
      </c>
      <c r="P44" s="67">
        <v>0.105</v>
      </c>
      <c r="Q44" s="57">
        <v>0</v>
      </c>
      <c r="R44" s="68">
        <f t="shared" si="1"/>
        <v>0</v>
      </c>
      <c r="S44" s="7"/>
      <c r="T44" s="50" t="s">
        <v>410</v>
      </c>
      <c r="U44" s="56" t="s">
        <v>260</v>
      </c>
      <c r="V44" s="52">
        <v>0.11</v>
      </c>
      <c r="W44" s="57">
        <v>0.08</v>
      </c>
      <c r="X44" s="68">
        <f t="shared" si="2"/>
        <v>72.727272727272734</v>
      </c>
    </row>
    <row r="45" spans="1:24">
      <c r="A45" s="9"/>
      <c r="B45" s="39" t="s">
        <v>19</v>
      </c>
      <c r="C45" s="40">
        <v>10</v>
      </c>
      <c r="D45" s="40">
        <v>10</v>
      </c>
      <c r="E45" s="41" t="s">
        <v>113</v>
      </c>
      <c r="F45" s="42">
        <v>0.05</v>
      </c>
      <c r="H45" s="50" t="s">
        <v>411</v>
      </c>
      <c r="I45" s="56" t="s">
        <v>260</v>
      </c>
      <c r="J45" s="67">
        <v>1.054</v>
      </c>
      <c r="K45" s="57">
        <v>2.0000000000000018E-3</v>
      </c>
      <c r="L45" s="68">
        <f t="shared" si="0"/>
        <v>0.18975332068311213</v>
      </c>
      <c r="M45" s="7"/>
      <c r="N45" s="50" t="s">
        <v>411</v>
      </c>
      <c r="O45" s="56" t="s">
        <v>260</v>
      </c>
      <c r="P45" s="67">
        <v>1.0633333333333332</v>
      </c>
      <c r="Q45" s="57">
        <v>3.5118845842841968E-3</v>
      </c>
      <c r="R45" s="68">
        <f t="shared" si="1"/>
        <v>0.33027127751889002</v>
      </c>
      <c r="S45" s="7"/>
      <c r="T45" s="50" t="s">
        <v>411</v>
      </c>
      <c r="U45" s="56" t="s">
        <v>260</v>
      </c>
      <c r="V45" s="52">
        <v>1.06</v>
      </c>
      <c r="W45" s="57">
        <v>5.0000000000000001E-3</v>
      </c>
      <c r="X45" s="68">
        <f t="shared" si="2"/>
        <v>0.47169811320754712</v>
      </c>
    </row>
    <row r="46" spans="1:24">
      <c r="A46" s="9"/>
      <c r="B46" s="9"/>
      <c r="C46" s="9"/>
      <c r="D46" s="9"/>
      <c r="E46" s="9"/>
      <c r="F46" s="9"/>
      <c r="H46" s="50" t="s">
        <v>412</v>
      </c>
      <c r="I46" s="56" t="s">
        <v>260</v>
      </c>
      <c r="J46" s="67">
        <v>7.333333333333332E-2</v>
      </c>
      <c r="K46" s="57">
        <v>5.7735026918962634E-4</v>
      </c>
      <c r="L46" s="68">
        <f t="shared" si="0"/>
        <v>0.7872958216222179</v>
      </c>
      <c r="M46" s="7"/>
      <c r="N46" s="50" t="s">
        <v>412</v>
      </c>
      <c r="O46" s="56" t="s">
        <v>260</v>
      </c>
      <c r="P46" s="67">
        <v>6.2E-2</v>
      </c>
      <c r="Q46" s="57">
        <v>1.0000000000000009E-3</v>
      </c>
      <c r="R46" s="68">
        <f t="shared" si="1"/>
        <v>1.6129032258064531</v>
      </c>
      <c r="S46" s="7"/>
      <c r="T46" s="50" t="s">
        <v>412</v>
      </c>
      <c r="U46" s="56" t="s">
        <v>260</v>
      </c>
      <c r="V46" s="52">
        <v>7.0000000000000007E-2</v>
      </c>
      <c r="W46" s="57">
        <v>5.0000000000000001E-3</v>
      </c>
      <c r="X46" s="68">
        <f t="shared" si="2"/>
        <v>7.1428571428571423</v>
      </c>
    </row>
    <row r="47" spans="1:24" ht="15" customHeight="1">
      <c r="A47" s="9"/>
      <c r="B47" s="167" t="s">
        <v>95</v>
      </c>
      <c r="C47" s="167"/>
      <c r="D47" s="167"/>
      <c r="E47" s="167"/>
      <c r="F47" s="167"/>
      <c r="H47" s="50" t="s">
        <v>20</v>
      </c>
      <c r="I47" s="56" t="s">
        <v>261</v>
      </c>
      <c r="J47" s="70">
        <v>24.840666666666667</v>
      </c>
      <c r="K47" s="59">
        <v>1.8918600194869948</v>
      </c>
      <c r="L47" s="71">
        <f t="shared" si="0"/>
        <v>7.6159792523831671</v>
      </c>
      <c r="M47" s="7"/>
      <c r="N47" s="50" t="s">
        <v>20</v>
      </c>
      <c r="O47" s="56" t="s">
        <v>261</v>
      </c>
      <c r="P47" s="70">
        <v>26.597333333333335</v>
      </c>
      <c r="Q47" s="59">
        <v>1.8615730803095898</v>
      </c>
      <c r="R47" s="71">
        <f t="shared" si="1"/>
        <v>6.9990967025876891</v>
      </c>
      <c r="S47" s="7"/>
      <c r="T47" s="50" t="s">
        <v>20</v>
      </c>
      <c r="U47" s="56" t="s">
        <v>261</v>
      </c>
      <c r="V47" s="52">
        <v>26</v>
      </c>
      <c r="W47" s="59">
        <v>2</v>
      </c>
      <c r="X47" s="71">
        <f t="shared" si="2"/>
        <v>7.6923076923076925</v>
      </c>
    </row>
    <row r="48" spans="1:24" ht="24" customHeight="1">
      <c r="A48" s="9"/>
      <c r="B48" s="174" t="s">
        <v>79</v>
      </c>
      <c r="C48" s="161" t="s">
        <v>80</v>
      </c>
      <c r="D48" s="162"/>
      <c r="E48" s="163" t="s">
        <v>81</v>
      </c>
      <c r="F48" s="165" t="s">
        <v>82</v>
      </c>
      <c r="H48" s="50" t="s">
        <v>19</v>
      </c>
      <c r="I48" s="56" t="s">
        <v>261</v>
      </c>
      <c r="J48" s="70">
        <v>14.332000000000001</v>
      </c>
      <c r="K48" s="59">
        <v>1.6593384223840542</v>
      </c>
      <c r="L48" s="71">
        <f t="shared" si="0"/>
        <v>11.577856700977213</v>
      </c>
      <c r="M48" s="7"/>
      <c r="N48" s="50" t="s">
        <v>19</v>
      </c>
      <c r="O48" s="56" t="s">
        <v>261</v>
      </c>
      <c r="P48" s="70">
        <v>13.849333333333334</v>
      </c>
      <c r="Q48" s="59">
        <v>0.86967599330631928</v>
      </c>
      <c r="R48" s="71">
        <f t="shared" si="1"/>
        <v>6.2795513139476213</v>
      </c>
      <c r="S48" s="7"/>
      <c r="T48" s="50" t="s">
        <v>19</v>
      </c>
      <c r="U48" s="56" t="s">
        <v>261</v>
      </c>
      <c r="V48" s="52">
        <v>14</v>
      </c>
      <c r="W48" s="59">
        <v>1</v>
      </c>
      <c r="X48" s="71">
        <f t="shared" si="2"/>
        <v>7.1428571428571432</v>
      </c>
    </row>
    <row r="49" spans="1:24" ht="36">
      <c r="A49" s="9"/>
      <c r="B49" s="175"/>
      <c r="C49" s="14" t="s">
        <v>83</v>
      </c>
      <c r="D49" s="15" t="s">
        <v>253</v>
      </c>
      <c r="E49" s="164"/>
      <c r="F49" s="166"/>
      <c r="H49" s="50" t="s">
        <v>292</v>
      </c>
      <c r="I49" s="56" t="s">
        <v>261</v>
      </c>
      <c r="J49" s="70">
        <v>486.71000000000004</v>
      </c>
      <c r="K49" s="59">
        <v>5.600194193061518</v>
      </c>
      <c r="L49" s="71">
        <f t="shared" si="0"/>
        <v>1.1506223815129168</v>
      </c>
      <c r="M49" s="7"/>
      <c r="N49" s="50" t="s">
        <v>292</v>
      </c>
      <c r="O49" s="56" t="s">
        <v>261</v>
      </c>
      <c r="P49" s="70">
        <v>464.53199999999998</v>
      </c>
      <c r="Q49" s="59">
        <v>2.061580946749376</v>
      </c>
      <c r="R49" s="71">
        <f t="shared" si="1"/>
        <v>0.44379740184731642</v>
      </c>
      <c r="S49" s="7"/>
      <c r="T49" s="50" t="s">
        <v>292</v>
      </c>
      <c r="U49" s="56" t="s">
        <v>261</v>
      </c>
      <c r="V49" s="52">
        <v>476</v>
      </c>
      <c r="W49" s="59">
        <v>12.5</v>
      </c>
      <c r="X49" s="71">
        <f t="shared" si="2"/>
        <v>2.6260504201680672</v>
      </c>
    </row>
    <row r="50" spans="1:24">
      <c r="A50" s="9"/>
      <c r="B50" s="19" t="s">
        <v>14</v>
      </c>
      <c r="C50" s="35">
        <v>20</v>
      </c>
      <c r="D50" s="35">
        <v>20</v>
      </c>
      <c r="E50" s="16" t="s">
        <v>109</v>
      </c>
      <c r="F50" s="20">
        <v>0.17</v>
      </c>
      <c r="H50" s="50" t="s">
        <v>270</v>
      </c>
      <c r="I50" s="56" t="s">
        <v>261</v>
      </c>
      <c r="J50" s="70">
        <v>22.474333333333334</v>
      </c>
      <c r="K50" s="59">
        <v>0.49638828887609071</v>
      </c>
      <c r="L50" s="71">
        <f t="shared" si="0"/>
        <v>2.2086897151243226</v>
      </c>
      <c r="M50" s="7"/>
      <c r="N50" s="50" t="s">
        <v>270</v>
      </c>
      <c r="O50" s="56" t="s">
        <v>261</v>
      </c>
      <c r="P50" s="70">
        <v>23.218999999999998</v>
      </c>
      <c r="Q50" s="59">
        <v>1.2600226188445975</v>
      </c>
      <c r="R50" s="71">
        <f t="shared" si="1"/>
        <v>5.4266877076730164</v>
      </c>
      <c r="S50" s="7"/>
      <c r="T50" s="50" t="s">
        <v>270</v>
      </c>
      <c r="U50" s="56" t="s">
        <v>261</v>
      </c>
      <c r="V50" s="52">
        <v>23</v>
      </c>
      <c r="W50" s="59">
        <v>1</v>
      </c>
      <c r="X50" s="71">
        <f t="shared" si="2"/>
        <v>4.3478260869565215</v>
      </c>
    </row>
    <row r="51" spans="1:24">
      <c r="A51" s="9"/>
      <c r="B51" s="19" t="s">
        <v>15</v>
      </c>
      <c r="C51" s="35">
        <v>20</v>
      </c>
      <c r="D51" s="35">
        <v>20</v>
      </c>
      <c r="E51" s="16" t="s">
        <v>96</v>
      </c>
      <c r="F51" s="20">
        <v>0.24</v>
      </c>
      <c r="H51" s="50" t="s">
        <v>269</v>
      </c>
      <c r="I51" s="56" t="s">
        <v>261</v>
      </c>
      <c r="J51" s="70">
        <v>269.34300000000002</v>
      </c>
      <c r="K51" s="59">
        <v>2.1588943929706272</v>
      </c>
      <c r="L51" s="71">
        <f t="shared" si="0"/>
        <v>0.80154093218335987</v>
      </c>
      <c r="M51" s="7"/>
      <c r="N51" s="50" t="s">
        <v>269</v>
      </c>
      <c r="O51" s="56" t="s">
        <v>261</v>
      </c>
      <c r="P51" s="70">
        <v>264.89566666666661</v>
      </c>
      <c r="Q51" s="59">
        <v>1.4345209421034293</v>
      </c>
      <c r="R51" s="71">
        <f t="shared" si="1"/>
        <v>0.5415418682211095</v>
      </c>
      <c r="S51" s="7"/>
      <c r="T51" s="50" t="s">
        <v>269</v>
      </c>
      <c r="U51" s="56" t="s">
        <v>261</v>
      </c>
      <c r="V51" s="52">
        <v>267</v>
      </c>
      <c r="W51" s="59">
        <v>3</v>
      </c>
      <c r="X51" s="71">
        <f t="shared" si="2"/>
        <v>1.1235955056179776</v>
      </c>
    </row>
    <row r="52" spans="1:24">
      <c r="A52" s="9"/>
      <c r="B52" s="19" t="s">
        <v>16</v>
      </c>
      <c r="C52" s="35">
        <v>15</v>
      </c>
      <c r="D52" s="35">
        <v>15</v>
      </c>
      <c r="E52" s="16" t="s">
        <v>110</v>
      </c>
      <c r="F52" s="20">
        <v>0.2</v>
      </c>
      <c r="H52" s="50" t="s">
        <v>268</v>
      </c>
      <c r="I52" s="56" t="s">
        <v>261</v>
      </c>
      <c r="J52" s="70">
        <v>67.165333333333351</v>
      </c>
      <c r="K52" s="59">
        <v>1.15182348184665</v>
      </c>
      <c r="L52" s="71">
        <f t="shared" si="0"/>
        <v>1.7149077130761647</v>
      </c>
      <c r="M52" s="7"/>
      <c r="N52" s="50" t="s">
        <v>268</v>
      </c>
      <c r="O52" s="56" t="s">
        <v>261</v>
      </c>
      <c r="P52" s="70">
        <v>58.723333333333329</v>
      </c>
      <c r="Q52" s="59">
        <v>1.4816323205617952</v>
      </c>
      <c r="R52" s="71">
        <f t="shared" si="1"/>
        <v>2.5230725785805674</v>
      </c>
      <c r="S52" s="7"/>
      <c r="T52" s="50" t="s">
        <v>268</v>
      </c>
      <c r="U52" s="56" t="s">
        <v>261</v>
      </c>
      <c r="V52" s="52">
        <v>63</v>
      </c>
      <c r="W52" s="59">
        <v>5</v>
      </c>
      <c r="X52" s="71">
        <f t="shared" si="2"/>
        <v>7.9365079365079367</v>
      </c>
    </row>
    <row r="53" spans="1:24">
      <c r="A53" s="9"/>
      <c r="B53" s="19" t="s">
        <v>17</v>
      </c>
      <c r="C53" s="35">
        <v>20</v>
      </c>
      <c r="D53" s="35">
        <v>20</v>
      </c>
      <c r="E53" s="16" t="s">
        <v>92</v>
      </c>
      <c r="F53" s="20">
        <v>0.02</v>
      </c>
      <c r="H53" s="50" t="s">
        <v>141</v>
      </c>
      <c r="I53" s="56" t="s">
        <v>261</v>
      </c>
      <c r="J53" s="70">
        <v>12.917</v>
      </c>
      <c r="K53" s="59">
        <v>1.1953627064619341</v>
      </c>
      <c r="L53" s="71">
        <f t="shared" si="0"/>
        <v>9.2541821356501828</v>
      </c>
      <c r="M53" s="7"/>
      <c r="N53" s="50" t="s">
        <v>141</v>
      </c>
      <c r="O53" s="56" t="s">
        <v>261</v>
      </c>
      <c r="P53" s="70">
        <v>13.817666666666668</v>
      </c>
      <c r="Q53" s="59">
        <v>1.0456922746837778</v>
      </c>
      <c r="R53" s="71">
        <f t="shared" si="1"/>
        <v>7.5677920151770275</v>
      </c>
      <c r="S53" s="7"/>
      <c r="T53" s="50" t="s">
        <v>141</v>
      </c>
      <c r="U53" s="56" t="s">
        <v>261</v>
      </c>
      <c r="V53" s="52">
        <v>13</v>
      </c>
      <c r="W53" s="59">
        <v>1</v>
      </c>
      <c r="X53" s="71">
        <f t="shared" si="2"/>
        <v>7.6923076923076925</v>
      </c>
    </row>
    <row r="54" spans="1:24">
      <c r="A54" s="9"/>
      <c r="B54" s="19" t="s">
        <v>18</v>
      </c>
      <c r="C54" s="35">
        <v>50</v>
      </c>
      <c r="D54" s="35">
        <v>50</v>
      </c>
      <c r="E54" s="13" t="s">
        <v>92</v>
      </c>
      <c r="F54" s="20">
        <v>0.01</v>
      </c>
      <c r="H54" s="50" t="s">
        <v>257</v>
      </c>
      <c r="I54" s="56" t="s">
        <v>261</v>
      </c>
      <c r="J54" s="70">
        <v>3.53</v>
      </c>
      <c r="K54" s="59">
        <v>0.23016298572967808</v>
      </c>
      <c r="L54" s="71">
        <f t="shared" si="0"/>
        <v>6.5201978960248752</v>
      </c>
      <c r="M54" s="7"/>
      <c r="N54" s="50" t="s">
        <v>257</v>
      </c>
      <c r="O54" s="56" t="s">
        <v>261</v>
      </c>
      <c r="P54" s="70">
        <v>2.5333333333333332</v>
      </c>
      <c r="Q54" s="59">
        <v>1.4650680302748176</v>
      </c>
      <c r="R54" s="71">
        <f t="shared" si="1"/>
        <v>57.831632774005961</v>
      </c>
      <c r="S54" s="7"/>
      <c r="T54" s="50" t="s">
        <v>257</v>
      </c>
      <c r="U54" s="56" t="s">
        <v>261</v>
      </c>
      <c r="V54" s="52">
        <v>3</v>
      </c>
      <c r="W54" s="59">
        <v>1</v>
      </c>
      <c r="X54" s="71">
        <f t="shared" si="2"/>
        <v>33.333333333333336</v>
      </c>
    </row>
    <row r="55" spans="1:24">
      <c r="A55" s="9"/>
      <c r="B55" s="19" t="s">
        <v>19</v>
      </c>
      <c r="C55" s="35">
        <v>30</v>
      </c>
      <c r="D55" s="35">
        <v>20</v>
      </c>
      <c r="E55" s="16" t="s">
        <v>111</v>
      </c>
      <c r="F55" s="20">
        <v>0.02</v>
      </c>
      <c r="H55" s="50" t="s">
        <v>142</v>
      </c>
      <c r="I55" s="56" t="s">
        <v>261</v>
      </c>
      <c r="J55" s="70">
        <v>475.47933333333327</v>
      </c>
      <c r="K55" s="72">
        <v>3.5118612349199227</v>
      </c>
      <c r="L55" s="71">
        <f t="shared" si="0"/>
        <v>0.73859387542674615</v>
      </c>
      <c r="M55" s="7"/>
      <c r="N55" s="50" t="s">
        <v>142</v>
      </c>
      <c r="O55" s="56" t="s">
        <v>261</v>
      </c>
      <c r="P55" s="70">
        <v>477.96966666666663</v>
      </c>
      <c r="Q55" s="72">
        <v>1.1663808697562246</v>
      </c>
      <c r="R55" s="71">
        <f t="shared" si="1"/>
        <v>0.24402822001038238</v>
      </c>
      <c r="S55" s="7"/>
      <c r="T55" s="50" t="s">
        <v>142</v>
      </c>
      <c r="U55" s="56" t="s">
        <v>261</v>
      </c>
      <c r="V55" s="52">
        <v>477</v>
      </c>
      <c r="W55" s="72">
        <v>2.5</v>
      </c>
      <c r="X55" s="71">
        <f t="shared" si="2"/>
        <v>0.52410901467505244</v>
      </c>
    </row>
    <row r="56" spans="1:24">
      <c r="A56" s="9"/>
      <c r="B56" s="24" t="s">
        <v>20</v>
      </c>
      <c r="C56" s="43">
        <v>20</v>
      </c>
      <c r="D56" s="43">
        <v>20</v>
      </c>
      <c r="E56" s="41" t="s">
        <v>96</v>
      </c>
      <c r="F56" s="25">
        <v>0.04</v>
      </c>
      <c r="H56" s="61" t="s">
        <v>258</v>
      </c>
      <c r="I56" s="49" t="s">
        <v>261</v>
      </c>
      <c r="J56" s="48" t="s">
        <v>259</v>
      </c>
      <c r="K56" s="48" t="s">
        <v>259</v>
      </c>
      <c r="L56" s="49" t="s">
        <v>259</v>
      </c>
      <c r="M56" s="7"/>
      <c r="N56" s="61" t="s">
        <v>258</v>
      </c>
      <c r="O56" s="49" t="s">
        <v>261</v>
      </c>
      <c r="P56" s="48" t="s">
        <v>259</v>
      </c>
      <c r="Q56" s="48" t="s">
        <v>259</v>
      </c>
      <c r="R56" s="49" t="s">
        <v>259</v>
      </c>
      <c r="S56" s="7"/>
      <c r="T56" s="61" t="s">
        <v>258</v>
      </c>
      <c r="U56" s="49" t="s">
        <v>261</v>
      </c>
      <c r="V56" s="48" t="s">
        <v>259</v>
      </c>
      <c r="W56" s="48" t="s">
        <v>259</v>
      </c>
      <c r="X56" s="49" t="s">
        <v>259</v>
      </c>
    </row>
    <row r="57" spans="1:24">
      <c r="A57" s="9"/>
      <c r="B57" s="9"/>
      <c r="C57" s="9"/>
      <c r="D57" s="9"/>
      <c r="E57" s="9"/>
      <c r="F57" s="9"/>
    </row>
    <row r="58" spans="1:24" ht="15" customHeight="1">
      <c r="A58" s="9"/>
      <c r="B58" s="167" t="s">
        <v>294</v>
      </c>
      <c r="C58" s="167"/>
      <c r="D58" s="167"/>
      <c r="E58" s="167"/>
      <c r="F58" s="167"/>
    </row>
    <row r="59" spans="1:24" ht="24" customHeight="1">
      <c r="A59" s="9"/>
      <c r="B59" s="174" t="s">
        <v>79</v>
      </c>
      <c r="C59" s="161" t="s">
        <v>80</v>
      </c>
      <c r="D59" s="162"/>
      <c r="E59" s="163" t="s">
        <v>81</v>
      </c>
      <c r="F59" s="165" t="s">
        <v>82</v>
      </c>
    </row>
    <row r="60" spans="1:24" ht="36">
      <c r="A60" s="9"/>
      <c r="B60" s="175"/>
      <c r="C60" s="14" t="s">
        <v>83</v>
      </c>
      <c r="D60" s="15" t="s">
        <v>253</v>
      </c>
      <c r="E60" s="164"/>
      <c r="F60" s="166"/>
    </row>
    <row r="61" spans="1:24">
      <c r="A61" s="9"/>
      <c r="B61" s="19" t="s">
        <v>17</v>
      </c>
      <c r="C61" s="17">
        <v>15</v>
      </c>
      <c r="D61" s="17">
        <v>15</v>
      </c>
      <c r="E61" s="16" t="s">
        <v>107</v>
      </c>
      <c r="F61" s="20">
        <v>0.04</v>
      </c>
    </row>
    <row r="62" spans="1:24">
      <c r="A62" s="9"/>
      <c r="B62" s="19" t="s">
        <v>16</v>
      </c>
      <c r="C62" s="17">
        <v>15</v>
      </c>
      <c r="D62" s="17">
        <v>15</v>
      </c>
      <c r="E62" s="16" t="s">
        <v>108</v>
      </c>
      <c r="F62" s="20">
        <v>0.18</v>
      </c>
    </row>
    <row r="63" spans="1:24">
      <c r="A63" s="9"/>
      <c r="B63" s="19" t="s">
        <v>15</v>
      </c>
      <c r="C63" s="17">
        <v>20</v>
      </c>
      <c r="D63" s="17">
        <v>15</v>
      </c>
      <c r="E63" s="16" t="s">
        <v>97</v>
      </c>
      <c r="F63" s="20">
        <v>0.12</v>
      </c>
    </row>
    <row r="64" spans="1:24">
      <c r="A64" s="9"/>
      <c r="B64" s="19" t="s">
        <v>59</v>
      </c>
      <c r="C64" s="17">
        <v>55</v>
      </c>
      <c r="D64" s="17">
        <v>30</v>
      </c>
      <c r="E64" s="44" t="s">
        <v>108</v>
      </c>
      <c r="F64" s="20">
        <v>0.06</v>
      </c>
    </row>
    <row r="65" spans="1:6">
      <c r="A65" s="9"/>
      <c r="B65" s="19" t="s">
        <v>60</v>
      </c>
      <c r="C65" s="17">
        <v>10</v>
      </c>
      <c r="D65" s="17">
        <v>10</v>
      </c>
      <c r="E65" s="16" t="s">
        <v>97</v>
      </c>
      <c r="F65" s="20">
        <v>0.05</v>
      </c>
    </row>
    <row r="66" spans="1:6">
      <c r="A66" s="9"/>
      <c r="B66" s="19" t="s">
        <v>19</v>
      </c>
      <c r="C66" s="17">
        <v>20</v>
      </c>
      <c r="D66" s="17">
        <v>15</v>
      </c>
      <c r="E66" s="16" t="s">
        <v>108</v>
      </c>
      <c r="F66" s="20">
        <v>0.46</v>
      </c>
    </row>
    <row r="67" spans="1:6">
      <c r="A67" s="9"/>
      <c r="B67" s="24" t="s">
        <v>14</v>
      </c>
      <c r="C67" s="22">
        <v>20</v>
      </c>
      <c r="D67" s="22">
        <v>15</v>
      </c>
      <c r="E67" s="21" t="s">
        <v>107</v>
      </c>
      <c r="F67" s="25">
        <v>0.04</v>
      </c>
    </row>
    <row r="68" spans="1:6">
      <c r="A68" s="9"/>
      <c r="B68" s="30"/>
      <c r="C68" s="18"/>
      <c r="D68" s="18"/>
      <c r="E68" s="30"/>
      <c r="F68" s="45"/>
    </row>
    <row r="69" spans="1:6">
      <c r="A69" s="9"/>
      <c r="B69" s="46" t="s">
        <v>98</v>
      </c>
      <c r="C69" s="46"/>
      <c r="D69" s="9"/>
      <c r="E69" s="9"/>
      <c r="F69" s="9"/>
    </row>
    <row r="70" spans="1:6" ht="36" customHeight="1">
      <c r="A70" s="9"/>
      <c r="B70" s="188" t="s">
        <v>99</v>
      </c>
      <c r="C70" s="188"/>
      <c r="D70" s="188"/>
      <c r="E70" s="188"/>
      <c r="F70" s="188"/>
    </row>
    <row r="72" spans="1:6" ht="15" customHeight="1"/>
  </sheetData>
  <mergeCells count="42">
    <mergeCell ref="T35:X35"/>
    <mergeCell ref="T36:U36"/>
    <mergeCell ref="B70:F70"/>
    <mergeCell ref="H12:I12"/>
    <mergeCell ref="H8:R8"/>
    <mergeCell ref="H36:I36"/>
    <mergeCell ref="H35:L35"/>
    <mergeCell ref="N35:R35"/>
    <mergeCell ref="N36:O36"/>
    <mergeCell ref="H11:N11"/>
    <mergeCell ref="B58:F58"/>
    <mergeCell ref="B59:B60"/>
    <mergeCell ref="C59:D59"/>
    <mergeCell ref="E59:E60"/>
    <mergeCell ref="F59:F60"/>
    <mergeCell ref="B35:B36"/>
    <mergeCell ref="B1:R1"/>
    <mergeCell ref="B2:R2"/>
    <mergeCell ref="B3:R3"/>
    <mergeCell ref="B4:R4"/>
    <mergeCell ref="B5:R5"/>
    <mergeCell ref="B7:F7"/>
    <mergeCell ref="F48:F49"/>
    <mergeCell ref="B34:F34"/>
    <mergeCell ref="B8:F8"/>
    <mergeCell ref="B10:F10"/>
    <mergeCell ref="B11:B12"/>
    <mergeCell ref="C11:D11"/>
    <mergeCell ref="E11:E12"/>
    <mergeCell ref="F11:F12"/>
    <mergeCell ref="B48:B49"/>
    <mergeCell ref="E48:E49"/>
    <mergeCell ref="B24:F24"/>
    <mergeCell ref="B25:B26"/>
    <mergeCell ref="C25:D25"/>
    <mergeCell ref="E25:E26"/>
    <mergeCell ref="F25:F26"/>
    <mergeCell ref="C35:D35"/>
    <mergeCell ref="E35:E36"/>
    <mergeCell ref="F35:F36"/>
    <mergeCell ref="B47:F47"/>
    <mergeCell ref="C48:D4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workbookViewId="0">
      <selection activeCell="B10" sqref="B10"/>
    </sheetView>
  </sheetViews>
  <sheetFormatPr baseColWidth="10" defaultColWidth="8.83203125" defaultRowHeight="12" x14ac:dyDescent="0"/>
  <cols>
    <col min="1" max="1" width="15.5" style="5" bestFit="1" customWidth="1"/>
    <col min="2" max="2" width="17.33203125" style="5" bestFit="1" customWidth="1"/>
    <col min="3" max="3" width="15.33203125" style="6" bestFit="1" customWidth="1"/>
    <col min="4" max="5" width="8.1640625" style="5" bestFit="1" customWidth="1"/>
    <col min="6" max="6" width="9.6640625" style="5" bestFit="1" customWidth="1"/>
    <col min="7" max="7" width="9.33203125" style="5" bestFit="1" customWidth="1"/>
    <col min="8" max="8" width="9.6640625" style="5" bestFit="1" customWidth="1"/>
    <col min="9" max="15" width="11.6640625" style="7" customWidth="1"/>
    <col min="16" max="16" width="13.6640625" style="7" bestFit="1" customWidth="1"/>
    <col min="17" max="17" width="128.33203125" style="5" bestFit="1" customWidth="1"/>
    <col min="18" max="16384" width="8.83203125" style="5"/>
  </cols>
  <sheetData>
    <row r="1" spans="1:17" s="74" customFormat="1">
      <c r="A1" s="74" t="s">
        <v>297</v>
      </c>
      <c r="B1" s="74" t="s">
        <v>298</v>
      </c>
      <c r="C1" s="160"/>
      <c r="I1" s="75"/>
      <c r="J1" s="75"/>
      <c r="K1" s="75"/>
      <c r="L1" s="75"/>
      <c r="M1" s="75"/>
      <c r="N1" s="75"/>
      <c r="O1" s="75"/>
      <c r="P1" s="75"/>
    </row>
    <row r="2" spans="1:17" s="74" customFormat="1">
      <c r="A2" s="74" t="s">
        <v>299</v>
      </c>
      <c r="C2" s="160"/>
      <c r="I2" s="75"/>
      <c r="J2" s="75"/>
      <c r="K2" s="75"/>
      <c r="L2" s="75"/>
      <c r="M2" s="75"/>
      <c r="N2" s="75"/>
      <c r="O2" s="75"/>
      <c r="P2" s="75"/>
    </row>
    <row r="3" spans="1:17" s="74" customFormat="1">
      <c r="A3" s="74" t="s">
        <v>300</v>
      </c>
      <c r="B3" s="74" t="s">
        <v>252</v>
      </c>
      <c r="C3" s="160" t="s">
        <v>301</v>
      </c>
      <c r="D3" s="74" t="s">
        <v>115</v>
      </c>
      <c r="E3" s="74" t="s">
        <v>116</v>
      </c>
      <c r="F3" s="74" t="s">
        <v>302</v>
      </c>
      <c r="G3" s="74" t="s">
        <v>303</v>
      </c>
      <c r="H3" s="74" t="s">
        <v>304</v>
      </c>
      <c r="I3" s="75" t="s">
        <v>305</v>
      </c>
      <c r="J3" s="75" t="s">
        <v>306</v>
      </c>
      <c r="K3" s="75" t="s">
        <v>307</v>
      </c>
      <c r="L3" s="75" t="s">
        <v>308</v>
      </c>
      <c r="M3" s="75" t="s">
        <v>309</v>
      </c>
      <c r="N3" s="75" t="s">
        <v>310</v>
      </c>
      <c r="O3" s="75" t="s">
        <v>311</v>
      </c>
      <c r="P3" s="75" t="s">
        <v>147</v>
      </c>
      <c r="Q3" s="74" t="s">
        <v>312</v>
      </c>
    </row>
    <row r="4" spans="1:17">
      <c r="A4" s="5" t="s">
        <v>313</v>
      </c>
      <c r="B4" s="5" t="s">
        <v>314</v>
      </c>
      <c r="C4" s="6" t="s">
        <v>315</v>
      </c>
      <c r="D4" s="5">
        <v>5781123</v>
      </c>
      <c r="E4" s="5">
        <v>600668</v>
      </c>
      <c r="F4" s="5" t="s">
        <v>280</v>
      </c>
      <c r="G4" s="5" t="s">
        <v>316</v>
      </c>
      <c r="H4" s="5">
        <v>21</v>
      </c>
      <c r="P4" s="7" t="s">
        <v>317</v>
      </c>
      <c r="Q4" s="5" t="s">
        <v>318</v>
      </c>
    </row>
    <row r="5" spans="1:17">
      <c r="A5" s="5" t="s">
        <v>319</v>
      </c>
      <c r="B5" s="5" t="s">
        <v>314</v>
      </c>
      <c r="C5" s="6">
        <v>1687</v>
      </c>
      <c r="D5" s="5">
        <v>5781123</v>
      </c>
      <c r="E5" s="5">
        <v>600668</v>
      </c>
      <c r="F5" s="5" t="s">
        <v>280</v>
      </c>
      <c r="G5" s="5" t="s">
        <v>316</v>
      </c>
      <c r="H5" s="5">
        <v>21</v>
      </c>
      <c r="J5" s="7" t="s">
        <v>141</v>
      </c>
      <c r="P5" s="7" t="s">
        <v>317</v>
      </c>
      <c r="Q5" s="5" t="s">
        <v>320</v>
      </c>
    </row>
    <row r="6" spans="1:17">
      <c r="A6" s="5" t="s">
        <v>321</v>
      </c>
      <c r="B6" s="5" t="s">
        <v>314</v>
      </c>
      <c r="C6" s="6">
        <v>1688</v>
      </c>
      <c r="D6" s="5">
        <v>5781123</v>
      </c>
      <c r="E6" s="5">
        <v>600668</v>
      </c>
      <c r="F6" s="5" t="s">
        <v>280</v>
      </c>
      <c r="G6" s="5" t="s">
        <v>316</v>
      </c>
      <c r="H6" s="5">
        <v>21</v>
      </c>
      <c r="J6" s="7" t="s">
        <v>141</v>
      </c>
      <c r="P6" s="7" t="s">
        <v>317</v>
      </c>
      <c r="Q6" s="5" t="s">
        <v>322</v>
      </c>
    </row>
    <row r="7" spans="1:17">
      <c r="A7" s="5" t="s">
        <v>117</v>
      </c>
      <c r="B7" s="5" t="s">
        <v>314</v>
      </c>
      <c r="C7" s="6">
        <v>1689</v>
      </c>
      <c r="D7" s="5">
        <v>5781123</v>
      </c>
      <c r="E7" s="5">
        <v>600668</v>
      </c>
      <c r="F7" s="5" t="s">
        <v>280</v>
      </c>
      <c r="G7" s="5" t="s">
        <v>316</v>
      </c>
      <c r="H7" s="5">
        <v>21</v>
      </c>
      <c r="I7" s="7" t="s">
        <v>141</v>
      </c>
      <c r="J7" s="7" t="s">
        <v>141</v>
      </c>
      <c r="K7" s="7" t="s">
        <v>141</v>
      </c>
      <c r="L7" s="7" t="s">
        <v>141</v>
      </c>
      <c r="P7" s="7" t="s">
        <v>317</v>
      </c>
      <c r="Q7" s="5" t="s">
        <v>323</v>
      </c>
    </row>
    <row r="8" spans="1:17">
      <c r="A8" s="5" t="s">
        <v>324</v>
      </c>
      <c r="B8" s="5" t="s">
        <v>314</v>
      </c>
      <c r="C8" s="6">
        <v>1690</v>
      </c>
      <c r="D8" s="5">
        <v>5781123</v>
      </c>
      <c r="E8" s="5">
        <v>600668</v>
      </c>
      <c r="F8" s="5" t="s">
        <v>280</v>
      </c>
      <c r="G8" s="5" t="s">
        <v>316</v>
      </c>
      <c r="H8" s="5">
        <v>21</v>
      </c>
      <c r="J8" s="7" t="s">
        <v>141</v>
      </c>
      <c r="P8" s="7" t="s">
        <v>317</v>
      </c>
      <c r="Q8" s="5" t="s">
        <v>325</v>
      </c>
    </row>
    <row r="9" spans="1:17">
      <c r="A9" s="5" t="s">
        <v>118</v>
      </c>
      <c r="B9" s="5" t="s">
        <v>314</v>
      </c>
      <c r="C9" s="6">
        <v>1691</v>
      </c>
      <c r="D9" s="5">
        <v>5781123</v>
      </c>
      <c r="E9" s="5">
        <v>600668</v>
      </c>
      <c r="F9" s="5" t="s">
        <v>280</v>
      </c>
      <c r="G9" s="5" t="s">
        <v>316</v>
      </c>
      <c r="H9" s="5">
        <v>21</v>
      </c>
      <c r="I9" s="7" t="s">
        <v>141</v>
      </c>
      <c r="J9" s="7" t="s">
        <v>141</v>
      </c>
      <c r="P9" s="7" t="s">
        <v>317</v>
      </c>
      <c r="Q9" s="5" t="s">
        <v>326</v>
      </c>
    </row>
    <row r="10" spans="1:17">
      <c r="A10" s="5" t="s">
        <v>327</v>
      </c>
      <c r="B10" s="5" t="s">
        <v>314</v>
      </c>
      <c r="C10" s="6">
        <v>1692</v>
      </c>
      <c r="D10" s="5">
        <v>5781123</v>
      </c>
      <c r="E10" s="5">
        <v>600668</v>
      </c>
      <c r="F10" s="5" t="s">
        <v>280</v>
      </c>
      <c r="G10" s="5" t="s">
        <v>316</v>
      </c>
      <c r="H10" s="5">
        <v>21</v>
      </c>
      <c r="P10" s="7" t="s">
        <v>317</v>
      </c>
      <c r="Q10" s="5" t="s">
        <v>328</v>
      </c>
    </row>
    <row r="11" spans="1:17">
      <c r="A11" s="5" t="s">
        <v>329</v>
      </c>
      <c r="B11" s="5" t="s">
        <v>314</v>
      </c>
      <c r="C11" s="6">
        <v>1693</v>
      </c>
      <c r="D11" s="5">
        <v>5781123</v>
      </c>
      <c r="E11" s="5">
        <v>600668</v>
      </c>
      <c r="F11" s="5" t="s">
        <v>280</v>
      </c>
      <c r="G11" s="5" t="s">
        <v>316</v>
      </c>
      <c r="H11" s="5">
        <v>21</v>
      </c>
      <c r="J11" s="7" t="s">
        <v>141</v>
      </c>
      <c r="P11" s="7" t="s">
        <v>330</v>
      </c>
      <c r="Q11" s="5" t="s">
        <v>331</v>
      </c>
    </row>
    <row r="12" spans="1:17">
      <c r="A12" s="5" t="s">
        <v>332</v>
      </c>
      <c r="B12" s="5" t="s">
        <v>314</v>
      </c>
      <c r="C12" s="6">
        <v>1694</v>
      </c>
      <c r="D12" s="5">
        <v>5781123</v>
      </c>
      <c r="E12" s="5">
        <v>600668</v>
      </c>
      <c r="F12" s="5" t="s">
        <v>280</v>
      </c>
      <c r="G12" s="5" t="s">
        <v>316</v>
      </c>
      <c r="H12" s="5">
        <v>21</v>
      </c>
      <c r="J12" s="7" t="s">
        <v>141</v>
      </c>
      <c r="P12" s="7" t="s">
        <v>317</v>
      </c>
      <c r="Q12" s="5" t="s">
        <v>333</v>
      </c>
    </row>
    <row r="13" spans="1:17">
      <c r="A13" s="5" t="s">
        <v>334</v>
      </c>
      <c r="B13" s="5" t="s">
        <v>314</v>
      </c>
      <c r="C13" s="6">
        <v>1716</v>
      </c>
      <c r="D13" s="5">
        <v>5781123</v>
      </c>
      <c r="E13" s="5">
        <v>600668</v>
      </c>
      <c r="F13" s="5" t="s">
        <v>280</v>
      </c>
      <c r="G13" s="5" t="s">
        <v>316</v>
      </c>
      <c r="H13" s="5">
        <v>21</v>
      </c>
      <c r="J13" s="7" t="s">
        <v>141</v>
      </c>
      <c r="P13" s="7" t="s">
        <v>330</v>
      </c>
      <c r="Q13" s="5" t="s">
        <v>335</v>
      </c>
    </row>
    <row r="14" spans="1:17">
      <c r="A14" s="5" t="s">
        <v>40</v>
      </c>
      <c r="B14" s="5" t="s">
        <v>314</v>
      </c>
      <c r="C14" s="6" t="s">
        <v>336</v>
      </c>
      <c r="D14" s="5">
        <v>5781123</v>
      </c>
      <c r="E14" s="5">
        <v>600668</v>
      </c>
      <c r="F14" s="5" t="s">
        <v>280</v>
      </c>
      <c r="G14" s="5" t="s">
        <v>316</v>
      </c>
      <c r="H14" s="5">
        <v>21</v>
      </c>
      <c r="I14" s="7" t="s">
        <v>141</v>
      </c>
      <c r="J14" s="7" t="s">
        <v>141</v>
      </c>
      <c r="K14" s="7" t="s">
        <v>141</v>
      </c>
      <c r="M14" s="7" t="s">
        <v>141</v>
      </c>
      <c r="N14" s="7" t="s">
        <v>141</v>
      </c>
      <c r="P14" s="7" t="s">
        <v>330</v>
      </c>
      <c r="Q14" s="5" t="s">
        <v>337</v>
      </c>
    </row>
    <row r="15" spans="1:17">
      <c r="A15" s="5" t="s">
        <v>119</v>
      </c>
      <c r="B15" s="5" t="s">
        <v>314</v>
      </c>
      <c r="C15" s="6">
        <v>1719</v>
      </c>
      <c r="D15" s="5">
        <v>5781123</v>
      </c>
      <c r="E15" s="5">
        <v>600668</v>
      </c>
      <c r="F15" s="5" t="s">
        <v>280</v>
      </c>
      <c r="G15" s="5" t="s">
        <v>316</v>
      </c>
      <c r="H15" s="5">
        <v>21</v>
      </c>
      <c r="I15" s="7" t="s">
        <v>141</v>
      </c>
      <c r="J15" s="7" t="s">
        <v>141</v>
      </c>
      <c r="P15" s="7" t="s">
        <v>330</v>
      </c>
      <c r="Q15" s="5" t="s">
        <v>338</v>
      </c>
    </row>
    <row r="16" spans="1:17">
      <c r="A16" s="5" t="s">
        <v>120</v>
      </c>
      <c r="B16" s="5" t="s">
        <v>314</v>
      </c>
      <c r="C16" s="6" t="s">
        <v>339</v>
      </c>
      <c r="D16" s="5">
        <v>5781123</v>
      </c>
      <c r="E16" s="5">
        <v>600668</v>
      </c>
      <c r="F16" s="5" t="s">
        <v>280</v>
      </c>
      <c r="G16" s="5" t="s">
        <v>316</v>
      </c>
      <c r="H16" s="5">
        <v>21</v>
      </c>
      <c r="I16" s="7" t="s">
        <v>141</v>
      </c>
      <c r="J16" s="7" t="s">
        <v>141</v>
      </c>
      <c r="K16" s="7" t="s">
        <v>141</v>
      </c>
      <c r="L16" s="7" t="s">
        <v>141</v>
      </c>
      <c r="M16" s="7" t="s">
        <v>141</v>
      </c>
      <c r="P16" s="7" t="s">
        <v>330</v>
      </c>
      <c r="Q16" s="5" t="s">
        <v>338</v>
      </c>
    </row>
    <row r="17" spans="1:17">
      <c r="A17" s="5" t="s">
        <v>340</v>
      </c>
      <c r="B17" s="5" t="s">
        <v>314</v>
      </c>
      <c r="C17" s="6">
        <v>1723</v>
      </c>
      <c r="D17" s="5">
        <v>5781123</v>
      </c>
      <c r="E17" s="5">
        <v>600668</v>
      </c>
      <c r="F17" s="5" t="s">
        <v>280</v>
      </c>
      <c r="G17" s="5" t="s">
        <v>316</v>
      </c>
      <c r="H17" s="5">
        <v>21</v>
      </c>
      <c r="P17" s="7" t="s">
        <v>317</v>
      </c>
      <c r="Q17" s="5" t="s">
        <v>341</v>
      </c>
    </row>
    <row r="18" spans="1:17">
      <c r="A18" s="5" t="s">
        <v>342</v>
      </c>
      <c r="B18" s="5" t="s">
        <v>314</v>
      </c>
      <c r="C18" s="6">
        <v>1724</v>
      </c>
      <c r="D18" s="5">
        <v>5781123</v>
      </c>
      <c r="E18" s="5">
        <v>600668</v>
      </c>
      <c r="F18" s="5" t="s">
        <v>280</v>
      </c>
      <c r="G18" s="5" t="s">
        <v>316</v>
      </c>
      <c r="H18" s="5">
        <v>21</v>
      </c>
      <c r="J18" s="7" t="s">
        <v>141</v>
      </c>
      <c r="P18" s="7" t="s">
        <v>317</v>
      </c>
      <c r="Q18" s="5" t="s">
        <v>343</v>
      </c>
    </row>
    <row r="19" spans="1:17">
      <c r="A19" s="5" t="s">
        <v>344</v>
      </c>
      <c r="B19" s="5" t="s">
        <v>314</v>
      </c>
      <c r="C19" s="6">
        <v>1725</v>
      </c>
      <c r="D19" s="5">
        <v>5781123</v>
      </c>
      <c r="E19" s="5">
        <v>600668</v>
      </c>
      <c r="F19" s="5" t="s">
        <v>280</v>
      </c>
      <c r="G19" s="5" t="s">
        <v>316</v>
      </c>
      <c r="H19" s="5">
        <v>21</v>
      </c>
      <c r="J19" s="7" t="s">
        <v>141</v>
      </c>
      <c r="P19" s="7" t="s">
        <v>317</v>
      </c>
      <c r="Q19" s="5" t="s">
        <v>345</v>
      </c>
    </row>
    <row r="20" spans="1:17">
      <c r="A20" s="5" t="s">
        <v>346</v>
      </c>
      <c r="B20" s="5" t="s">
        <v>314</v>
      </c>
      <c r="C20" s="6" t="s">
        <v>347</v>
      </c>
      <c r="D20" s="5">
        <v>5781018</v>
      </c>
      <c r="E20" s="5" t="s">
        <v>348</v>
      </c>
      <c r="F20" s="5" t="s">
        <v>280</v>
      </c>
      <c r="G20" s="5" t="s">
        <v>349</v>
      </c>
      <c r="H20" s="5">
        <v>22</v>
      </c>
      <c r="P20" s="7" t="s">
        <v>317</v>
      </c>
      <c r="Q20" s="5" t="s">
        <v>350</v>
      </c>
    </row>
    <row r="21" spans="1:17">
      <c r="A21" s="5" t="s">
        <v>351</v>
      </c>
      <c r="B21" s="5" t="s">
        <v>314</v>
      </c>
      <c r="C21" s="6">
        <v>1729</v>
      </c>
      <c r="D21" s="5">
        <v>5781018</v>
      </c>
      <c r="E21" s="5" t="s">
        <v>348</v>
      </c>
      <c r="F21" s="5" t="s">
        <v>280</v>
      </c>
      <c r="G21" s="5" t="s">
        <v>349</v>
      </c>
      <c r="H21" s="5">
        <v>22</v>
      </c>
      <c r="P21" s="7" t="s">
        <v>317</v>
      </c>
      <c r="Q21" s="5" t="s">
        <v>352</v>
      </c>
    </row>
    <row r="22" spans="1:17">
      <c r="A22" s="5" t="s">
        <v>121</v>
      </c>
      <c r="B22" s="5" t="s">
        <v>314</v>
      </c>
      <c r="C22" s="6" t="s">
        <v>353</v>
      </c>
      <c r="H22" s="5">
        <v>19</v>
      </c>
      <c r="I22" s="7" t="s">
        <v>141</v>
      </c>
      <c r="J22" s="7" t="s">
        <v>354</v>
      </c>
      <c r="P22" s="7" t="s">
        <v>355</v>
      </c>
      <c r="Q22" s="5" t="s">
        <v>356</v>
      </c>
    </row>
    <row r="23" spans="1:17">
      <c r="A23" s="5" t="s">
        <v>357</v>
      </c>
      <c r="B23" s="5" t="s">
        <v>358</v>
      </c>
      <c r="C23" s="6">
        <v>1790</v>
      </c>
      <c r="D23" s="5">
        <v>5782216</v>
      </c>
      <c r="E23" s="5">
        <v>601242</v>
      </c>
      <c r="F23" s="5" t="s">
        <v>280</v>
      </c>
      <c r="G23" s="5" t="s">
        <v>359</v>
      </c>
      <c r="H23" s="5">
        <v>26</v>
      </c>
      <c r="P23" s="7" t="s">
        <v>317</v>
      </c>
      <c r="Q23" s="5" t="s">
        <v>360</v>
      </c>
    </row>
    <row r="24" spans="1:17">
      <c r="A24" s="5" t="s">
        <v>122</v>
      </c>
      <c r="B24" s="5" t="s">
        <v>358</v>
      </c>
      <c r="C24" s="6">
        <v>1791</v>
      </c>
      <c r="D24" s="5">
        <v>5782216</v>
      </c>
      <c r="E24" s="5">
        <v>601242</v>
      </c>
      <c r="F24" s="5" t="s">
        <v>280</v>
      </c>
      <c r="G24" s="5" t="s">
        <v>359</v>
      </c>
      <c r="H24" s="5">
        <v>26</v>
      </c>
      <c r="I24" s="7" t="s">
        <v>141</v>
      </c>
      <c r="J24" s="7" t="s">
        <v>141</v>
      </c>
      <c r="P24" s="7" t="s">
        <v>317</v>
      </c>
      <c r="Q24" s="5" t="s">
        <v>361</v>
      </c>
    </row>
    <row r="25" spans="1:17">
      <c r="A25" s="5" t="s">
        <v>77</v>
      </c>
      <c r="B25" s="5" t="s">
        <v>358</v>
      </c>
      <c r="C25" s="8">
        <v>17921793</v>
      </c>
      <c r="D25" s="5">
        <v>5782216</v>
      </c>
      <c r="E25" s="5">
        <v>601242</v>
      </c>
      <c r="F25" s="5" t="s">
        <v>280</v>
      </c>
      <c r="G25" s="5" t="s">
        <v>359</v>
      </c>
      <c r="H25" s="5">
        <v>26</v>
      </c>
      <c r="I25" s="7" t="s">
        <v>141</v>
      </c>
      <c r="J25" s="7" t="s">
        <v>141</v>
      </c>
      <c r="K25" s="7" t="s">
        <v>141</v>
      </c>
      <c r="M25" s="7" t="s">
        <v>141</v>
      </c>
      <c r="O25" s="7" t="s">
        <v>141</v>
      </c>
      <c r="P25" s="7" t="s">
        <v>362</v>
      </c>
      <c r="Q25" s="5" t="s">
        <v>363</v>
      </c>
    </row>
    <row r="26" spans="1:17">
      <c r="A26" s="5" t="s">
        <v>364</v>
      </c>
      <c r="B26" s="5" t="s">
        <v>358</v>
      </c>
      <c r="C26" s="6">
        <v>1794</v>
      </c>
      <c r="D26" s="5">
        <v>5782216</v>
      </c>
      <c r="E26" s="5">
        <v>601242</v>
      </c>
      <c r="F26" s="5" t="s">
        <v>280</v>
      </c>
      <c r="G26" s="5" t="s">
        <v>359</v>
      </c>
      <c r="H26" s="5">
        <v>26</v>
      </c>
      <c r="J26" s="7" t="s">
        <v>141</v>
      </c>
      <c r="P26" s="7" t="s">
        <v>355</v>
      </c>
      <c r="Q26" s="5" t="s">
        <v>365</v>
      </c>
    </row>
    <row r="27" spans="1:17">
      <c r="A27" s="5" t="s">
        <v>123</v>
      </c>
      <c r="B27" s="5" t="s">
        <v>358</v>
      </c>
      <c r="C27" s="6">
        <v>1804</v>
      </c>
      <c r="D27" s="5">
        <v>5782216</v>
      </c>
      <c r="E27" s="5">
        <v>601242</v>
      </c>
      <c r="F27" s="5" t="s">
        <v>280</v>
      </c>
      <c r="G27" s="5" t="s">
        <v>359</v>
      </c>
      <c r="H27" s="5">
        <v>26</v>
      </c>
      <c r="I27" s="7" t="s">
        <v>141</v>
      </c>
      <c r="J27" s="7" t="s">
        <v>141</v>
      </c>
      <c r="P27" s="7" t="s">
        <v>317</v>
      </c>
      <c r="Q27" s="5" t="s">
        <v>366</v>
      </c>
    </row>
    <row r="28" spans="1:17">
      <c r="A28" s="5" t="s">
        <v>367</v>
      </c>
      <c r="B28" s="5" t="s">
        <v>358</v>
      </c>
      <c r="C28" s="6">
        <v>1805</v>
      </c>
      <c r="D28" s="5">
        <v>5782216</v>
      </c>
      <c r="E28" s="5">
        <v>601242</v>
      </c>
      <c r="F28" s="5" t="s">
        <v>280</v>
      </c>
      <c r="G28" s="5" t="s">
        <v>359</v>
      </c>
      <c r="H28" s="5">
        <v>26</v>
      </c>
      <c r="J28" s="7" t="s">
        <v>141</v>
      </c>
      <c r="P28" s="7" t="s">
        <v>317</v>
      </c>
      <c r="Q28" s="5" t="s">
        <v>368</v>
      </c>
    </row>
    <row r="29" spans="1:17">
      <c r="A29" s="5" t="s">
        <v>369</v>
      </c>
      <c r="B29" s="5" t="s">
        <v>358</v>
      </c>
      <c r="C29" s="6" t="s">
        <v>370</v>
      </c>
      <c r="D29" s="5">
        <v>5782216</v>
      </c>
      <c r="E29" s="5">
        <v>601242</v>
      </c>
      <c r="F29" s="5" t="s">
        <v>280</v>
      </c>
      <c r="G29" s="5" t="s">
        <v>359</v>
      </c>
      <c r="H29" s="5">
        <v>26</v>
      </c>
      <c r="J29" s="7" t="s">
        <v>141</v>
      </c>
      <c r="P29" s="7" t="s">
        <v>317</v>
      </c>
      <c r="Q29" s="5" t="s">
        <v>371</v>
      </c>
    </row>
    <row r="30" spans="1:17">
      <c r="A30" s="5" t="s">
        <v>372</v>
      </c>
      <c r="B30" s="5" t="s">
        <v>358</v>
      </c>
      <c r="C30" s="6">
        <v>1808</v>
      </c>
      <c r="D30" s="5">
        <v>5782216</v>
      </c>
      <c r="E30" s="5">
        <v>601242</v>
      </c>
      <c r="F30" s="5" t="s">
        <v>280</v>
      </c>
      <c r="G30" s="5" t="s">
        <v>359</v>
      </c>
      <c r="H30" s="5">
        <v>26</v>
      </c>
      <c r="J30" s="7" t="s">
        <v>141</v>
      </c>
      <c r="P30" s="7" t="s">
        <v>317</v>
      </c>
      <c r="Q30" s="5" t="s">
        <v>373</v>
      </c>
    </row>
    <row r="31" spans="1:17">
      <c r="A31" s="5" t="s">
        <v>374</v>
      </c>
      <c r="B31" s="5" t="s">
        <v>358</v>
      </c>
      <c r="C31" s="6">
        <v>1809</v>
      </c>
      <c r="D31" s="5">
        <v>5782216</v>
      </c>
      <c r="E31" s="5">
        <v>601242</v>
      </c>
      <c r="F31" s="5" t="s">
        <v>280</v>
      </c>
      <c r="G31" s="5" t="s">
        <v>359</v>
      </c>
      <c r="H31" s="5">
        <v>26</v>
      </c>
      <c r="J31" s="7" t="s">
        <v>141</v>
      </c>
      <c r="P31" s="7" t="s">
        <v>317</v>
      </c>
      <c r="Q31" s="5" t="s">
        <v>375</v>
      </c>
    </row>
    <row r="32" spans="1:17">
      <c r="A32" s="5" t="s">
        <v>376</v>
      </c>
      <c r="B32" s="5" t="s">
        <v>358</v>
      </c>
      <c r="C32" s="6" t="s">
        <v>377</v>
      </c>
      <c r="D32" s="5">
        <v>5782216</v>
      </c>
      <c r="E32" s="5">
        <v>601242</v>
      </c>
      <c r="F32" s="5" t="s">
        <v>280</v>
      </c>
      <c r="G32" s="5" t="s">
        <v>359</v>
      </c>
      <c r="H32" s="5">
        <v>26</v>
      </c>
      <c r="J32" s="7" t="s">
        <v>141</v>
      </c>
      <c r="P32" s="7" t="s">
        <v>317</v>
      </c>
      <c r="Q32" s="5" t="s">
        <v>378</v>
      </c>
    </row>
    <row r="33" spans="1:17">
      <c r="A33" s="5" t="s">
        <v>379</v>
      </c>
      <c r="B33" s="5" t="s">
        <v>358</v>
      </c>
      <c r="C33" s="6">
        <v>1812</v>
      </c>
      <c r="D33" s="5">
        <v>5782216</v>
      </c>
      <c r="E33" s="5">
        <v>601242</v>
      </c>
      <c r="F33" s="5" t="s">
        <v>280</v>
      </c>
      <c r="G33" s="5" t="s">
        <v>359</v>
      </c>
      <c r="H33" s="5">
        <v>26</v>
      </c>
      <c r="J33" s="7" t="s">
        <v>141</v>
      </c>
      <c r="P33" s="7" t="s">
        <v>317</v>
      </c>
      <c r="Q33" s="5" t="s">
        <v>380</v>
      </c>
    </row>
    <row r="34" spans="1:17">
      <c r="A34" s="5" t="s">
        <v>124</v>
      </c>
      <c r="B34" s="5" t="s">
        <v>358</v>
      </c>
      <c r="C34" s="6" t="s">
        <v>381</v>
      </c>
      <c r="D34" s="5">
        <v>5782216</v>
      </c>
      <c r="E34" s="5">
        <v>601242</v>
      </c>
      <c r="F34" s="5" t="s">
        <v>280</v>
      </c>
      <c r="G34" s="5" t="s">
        <v>359</v>
      </c>
      <c r="H34" s="5">
        <v>26</v>
      </c>
      <c r="I34" s="7" t="s">
        <v>141</v>
      </c>
      <c r="J34" s="7" t="s">
        <v>141</v>
      </c>
      <c r="K34" s="7" t="s">
        <v>141</v>
      </c>
      <c r="L34" s="7" t="s">
        <v>141</v>
      </c>
      <c r="P34" s="7" t="s">
        <v>317</v>
      </c>
      <c r="Q34" s="5" t="s">
        <v>382</v>
      </c>
    </row>
    <row r="35" spans="1:17">
      <c r="A35" s="5" t="s">
        <v>383</v>
      </c>
      <c r="B35" s="5" t="s">
        <v>358</v>
      </c>
      <c r="C35" s="6">
        <v>1816</v>
      </c>
      <c r="D35" s="5">
        <v>5782216</v>
      </c>
      <c r="E35" s="5">
        <v>601242</v>
      </c>
      <c r="F35" s="5" t="s">
        <v>280</v>
      </c>
      <c r="G35" s="5" t="s">
        <v>359</v>
      </c>
      <c r="H35" s="5">
        <v>26</v>
      </c>
      <c r="J35" s="7" t="s">
        <v>141</v>
      </c>
      <c r="P35" s="7" t="s">
        <v>317</v>
      </c>
      <c r="Q35" s="5" t="s">
        <v>384</v>
      </c>
    </row>
    <row r="36" spans="1:17">
      <c r="A36" s="5" t="s">
        <v>41</v>
      </c>
      <c r="B36" s="5" t="s">
        <v>358</v>
      </c>
      <c r="C36" s="6">
        <v>1821</v>
      </c>
      <c r="D36" s="5">
        <v>5782216</v>
      </c>
      <c r="E36" s="5">
        <v>601242</v>
      </c>
      <c r="F36" s="5" t="s">
        <v>280</v>
      </c>
      <c r="G36" s="5" t="s">
        <v>359</v>
      </c>
      <c r="H36" s="5">
        <v>26</v>
      </c>
      <c r="I36" s="7" t="s">
        <v>141</v>
      </c>
      <c r="J36" s="7" t="s">
        <v>141</v>
      </c>
      <c r="M36" s="7" t="s">
        <v>141</v>
      </c>
      <c r="N36" s="7" t="s">
        <v>141</v>
      </c>
      <c r="O36" s="7" t="s">
        <v>141</v>
      </c>
      <c r="P36" s="7" t="s">
        <v>330</v>
      </c>
      <c r="Q36" s="5" t="s">
        <v>385</v>
      </c>
    </row>
    <row r="37" spans="1:17">
      <c r="A37" s="5" t="s">
        <v>125</v>
      </c>
      <c r="B37" s="5" t="s">
        <v>358</v>
      </c>
      <c r="C37" s="6" t="s">
        <v>386</v>
      </c>
      <c r="D37" s="5">
        <v>5782216</v>
      </c>
      <c r="E37" s="5">
        <v>601242</v>
      </c>
      <c r="F37" s="5" t="s">
        <v>280</v>
      </c>
      <c r="G37" s="5" t="s">
        <v>359</v>
      </c>
      <c r="H37" s="5">
        <v>26</v>
      </c>
      <c r="I37" s="7" t="s">
        <v>141</v>
      </c>
      <c r="J37" s="7" t="s">
        <v>141</v>
      </c>
      <c r="P37" s="7" t="s">
        <v>362</v>
      </c>
      <c r="Q37" s="5" t="s">
        <v>387</v>
      </c>
    </row>
    <row r="38" spans="1:17">
      <c r="A38" s="5" t="s">
        <v>388</v>
      </c>
      <c r="B38" s="5" t="s">
        <v>358</v>
      </c>
      <c r="C38" s="6" t="s">
        <v>389</v>
      </c>
      <c r="D38" s="5">
        <v>5782216</v>
      </c>
      <c r="E38" s="5">
        <v>601242</v>
      </c>
      <c r="F38" s="5" t="s">
        <v>280</v>
      </c>
      <c r="G38" s="5" t="s">
        <v>359</v>
      </c>
      <c r="H38" s="5">
        <v>26</v>
      </c>
      <c r="P38" s="7" t="s">
        <v>317</v>
      </c>
      <c r="Q38" s="5" t="s">
        <v>390</v>
      </c>
    </row>
    <row r="39" spans="1:17">
      <c r="A39" s="5" t="s">
        <v>391</v>
      </c>
      <c r="B39" s="5" t="s">
        <v>358</v>
      </c>
      <c r="C39" s="6">
        <v>1826</v>
      </c>
      <c r="D39" s="5">
        <v>5782216</v>
      </c>
      <c r="E39" s="5">
        <v>601242</v>
      </c>
      <c r="F39" s="5" t="s">
        <v>280</v>
      </c>
      <c r="G39" s="5" t="s">
        <v>359</v>
      </c>
      <c r="H39" s="5">
        <v>26</v>
      </c>
      <c r="J39" s="7" t="s">
        <v>141</v>
      </c>
      <c r="P39" s="7" t="s">
        <v>317</v>
      </c>
      <c r="Q39" s="5" t="s">
        <v>392</v>
      </c>
    </row>
    <row r="40" spans="1:17">
      <c r="A40" s="5" t="s">
        <v>393</v>
      </c>
      <c r="B40" s="5" t="s">
        <v>358</v>
      </c>
      <c r="C40" s="6">
        <v>1827</v>
      </c>
      <c r="D40" s="5">
        <v>5782216</v>
      </c>
      <c r="E40" s="5">
        <v>601242</v>
      </c>
      <c r="F40" s="5" t="s">
        <v>280</v>
      </c>
      <c r="G40" s="5" t="s">
        <v>359</v>
      </c>
      <c r="H40" s="5">
        <v>26</v>
      </c>
      <c r="J40" s="7" t="s">
        <v>141</v>
      </c>
      <c r="P40" s="7" t="s">
        <v>317</v>
      </c>
      <c r="Q40" s="5" t="s">
        <v>394</v>
      </c>
    </row>
    <row r="41" spans="1:17">
      <c r="A41" s="5" t="s">
        <v>395</v>
      </c>
      <c r="B41" s="5" t="s">
        <v>358</v>
      </c>
      <c r="C41" s="6">
        <v>1828</v>
      </c>
      <c r="D41" s="5">
        <v>5782216</v>
      </c>
      <c r="E41" s="5">
        <v>601242</v>
      </c>
      <c r="F41" s="5" t="s">
        <v>280</v>
      </c>
      <c r="G41" s="5" t="s">
        <v>359</v>
      </c>
      <c r="H41" s="5">
        <v>26</v>
      </c>
      <c r="P41" s="7" t="s">
        <v>317</v>
      </c>
      <c r="Q41" s="5" t="s">
        <v>396</v>
      </c>
    </row>
    <row r="42" spans="1:17">
      <c r="A42" s="5" t="s">
        <v>126</v>
      </c>
      <c r="B42" s="5" t="s">
        <v>358</v>
      </c>
      <c r="C42" s="6">
        <v>1832</v>
      </c>
      <c r="D42" s="5">
        <v>5782216</v>
      </c>
      <c r="E42" s="5">
        <v>601242</v>
      </c>
      <c r="F42" s="5" t="s">
        <v>280</v>
      </c>
      <c r="G42" s="5" t="s">
        <v>359</v>
      </c>
      <c r="H42" s="5">
        <v>26</v>
      </c>
      <c r="I42" s="7" t="s">
        <v>141</v>
      </c>
      <c r="J42" s="7" t="s">
        <v>141</v>
      </c>
      <c r="P42" s="7" t="s">
        <v>317</v>
      </c>
      <c r="Q42" s="5" t="s">
        <v>397</v>
      </c>
    </row>
    <row r="43" spans="1:17">
      <c r="A43" s="5" t="s">
        <v>398</v>
      </c>
      <c r="B43" s="5" t="s">
        <v>358</v>
      </c>
      <c r="C43" s="6" t="s">
        <v>399</v>
      </c>
      <c r="D43" s="5">
        <v>5782216</v>
      </c>
      <c r="E43" s="5">
        <v>601242</v>
      </c>
      <c r="F43" s="5" t="s">
        <v>280</v>
      </c>
      <c r="G43" s="5" t="s">
        <v>359</v>
      </c>
      <c r="H43" s="5">
        <v>26</v>
      </c>
      <c r="P43" s="7" t="s">
        <v>317</v>
      </c>
      <c r="Q43" s="5" t="s">
        <v>400</v>
      </c>
    </row>
    <row r="44" spans="1:17">
      <c r="A44" s="5" t="s">
        <v>401</v>
      </c>
      <c r="B44" s="5" t="s">
        <v>358</v>
      </c>
      <c r="C44" s="6">
        <v>1835</v>
      </c>
      <c r="D44" s="5">
        <v>5782216</v>
      </c>
      <c r="E44" s="5">
        <v>601242</v>
      </c>
      <c r="F44" s="5" t="s">
        <v>280</v>
      </c>
      <c r="G44" s="5" t="s">
        <v>359</v>
      </c>
      <c r="H44" s="5">
        <v>26</v>
      </c>
      <c r="P44" s="7" t="s">
        <v>317</v>
      </c>
      <c r="Q44" s="5" t="s">
        <v>402</v>
      </c>
    </row>
    <row r="45" spans="1:17">
      <c r="A45" s="5" t="s">
        <v>127</v>
      </c>
      <c r="B45" s="5" t="s">
        <v>358</v>
      </c>
      <c r="C45" s="6" t="s">
        <v>403</v>
      </c>
      <c r="D45" s="5">
        <v>5782216</v>
      </c>
      <c r="E45" s="5">
        <v>601242</v>
      </c>
      <c r="F45" s="5" t="s">
        <v>280</v>
      </c>
      <c r="G45" s="5" t="s">
        <v>359</v>
      </c>
      <c r="H45" s="5">
        <v>26</v>
      </c>
      <c r="I45" s="7" t="s">
        <v>141</v>
      </c>
      <c r="J45" s="7" t="s">
        <v>141</v>
      </c>
      <c r="P45" s="7" t="s">
        <v>362</v>
      </c>
      <c r="Q45" s="5" t="s">
        <v>404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0"/>
  <sheetViews>
    <sheetView workbookViewId="0">
      <selection activeCell="A8" sqref="A8"/>
    </sheetView>
  </sheetViews>
  <sheetFormatPr baseColWidth="10" defaultRowHeight="12" x14ac:dyDescent="0"/>
  <cols>
    <col min="1" max="16" width="10.83203125" style="5"/>
    <col min="17" max="17" width="3" style="5" customWidth="1"/>
    <col min="18" max="29" width="10.83203125" style="5"/>
    <col min="30" max="30" width="3" style="5" customWidth="1"/>
    <col min="31" max="40" width="10.83203125" style="5"/>
    <col min="41" max="41" width="13.1640625" style="5" bestFit="1" customWidth="1"/>
    <col min="42" max="42" width="27.33203125" style="7" customWidth="1"/>
    <col min="43" max="16384" width="10.83203125" style="5"/>
  </cols>
  <sheetData>
    <row r="1" spans="1:43" s="74" customFormat="1">
      <c r="A1" s="73" t="s">
        <v>128</v>
      </c>
      <c r="H1" s="46"/>
      <c r="I1" s="46"/>
      <c r="J1" s="46"/>
      <c r="AP1" s="75"/>
    </row>
    <row r="2" spans="1:43" s="74" customFormat="1">
      <c r="A2" s="76" t="s">
        <v>114</v>
      </c>
      <c r="B2" s="77" t="s">
        <v>414</v>
      </c>
      <c r="C2" s="77" t="s">
        <v>40</v>
      </c>
      <c r="D2" s="77" t="s">
        <v>119</v>
      </c>
      <c r="E2" s="77" t="s">
        <v>120</v>
      </c>
      <c r="F2" s="77" t="s">
        <v>121</v>
      </c>
      <c r="G2" s="77" t="s">
        <v>122</v>
      </c>
      <c r="H2" s="76" t="s">
        <v>77</v>
      </c>
      <c r="I2" s="76" t="s">
        <v>123</v>
      </c>
      <c r="J2" s="76" t="s">
        <v>124</v>
      </c>
      <c r="K2" s="76" t="s">
        <v>41</v>
      </c>
      <c r="L2" s="76" t="s">
        <v>125</v>
      </c>
      <c r="M2" s="76" t="s">
        <v>126</v>
      </c>
      <c r="N2" s="76" t="s">
        <v>127</v>
      </c>
      <c r="O2" s="76" t="s">
        <v>118</v>
      </c>
      <c r="P2" s="76" t="s">
        <v>152</v>
      </c>
      <c r="Q2" s="76"/>
      <c r="R2" s="76" t="s">
        <v>266</v>
      </c>
      <c r="S2" s="76" t="s">
        <v>266</v>
      </c>
      <c r="T2" s="76" t="s">
        <v>266</v>
      </c>
      <c r="U2" s="76" t="s">
        <v>267</v>
      </c>
      <c r="V2" s="76" t="s">
        <v>267</v>
      </c>
      <c r="W2" s="76" t="s">
        <v>267</v>
      </c>
      <c r="X2" s="76"/>
      <c r="Y2" s="76"/>
      <c r="Z2" s="76"/>
      <c r="AA2" s="76"/>
      <c r="AB2" s="76"/>
      <c r="AC2" s="76"/>
      <c r="AD2" s="76"/>
      <c r="AE2" s="194" t="s">
        <v>152</v>
      </c>
      <c r="AF2" s="194"/>
      <c r="AG2" s="194"/>
      <c r="AH2" s="194"/>
      <c r="AI2" s="194"/>
      <c r="AJ2" s="194"/>
      <c r="AK2" s="78"/>
      <c r="AL2" s="78"/>
      <c r="AM2" s="78"/>
      <c r="AN2" s="78"/>
      <c r="AO2" s="78" t="s">
        <v>152</v>
      </c>
      <c r="AP2" s="78"/>
      <c r="AQ2" s="79"/>
    </row>
    <row r="3" spans="1:43" s="74" customFormat="1">
      <c r="A3" s="80" t="s">
        <v>147</v>
      </c>
      <c r="B3" s="47" t="s">
        <v>148</v>
      </c>
      <c r="C3" s="47" t="s">
        <v>150</v>
      </c>
      <c r="D3" s="80" t="s">
        <v>150</v>
      </c>
      <c r="E3" s="80" t="s">
        <v>150</v>
      </c>
      <c r="F3" s="47" t="s">
        <v>151</v>
      </c>
      <c r="G3" s="47" t="s">
        <v>148</v>
      </c>
      <c r="H3" s="80" t="s">
        <v>149</v>
      </c>
      <c r="I3" s="80" t="s">
        <v>148</v>
      </c>
      <c r="J3" s="80" t="s">
        <v>148</v>
      </c>
      <c r="K3" s="80" t="s">
        <v>150</v>
      </c>
      <c r="L3" s="80" t="s">
        <v>149</v>
      </c>
      <c r="M3" s="80" t="s">
        <v>148</v>
      </c>
      <c r="N3" s="80" t="s">
        <v>149</v>
      </c>
      <c r="O3" s="80" t="s">
        <v>148</v>
      </c>
      <c r="P3" s="80" t="s">
        <v>277</v>
      </c>
      <c r="Q3" s="80"/>
      <c r="R3" s="80" t="s">
        <v>148</v>
      </c>
      <c r="S3" s="80" t="s">
        <v>148</v>
      </c>
      <c r="T3" s="80" t="s">
        <v>148</v>
      </c>
      <c r="U3" s="80" t="s">
        <v>148</v>
      </c>
      <c r="V3" s="80" t="s">
        <v>148</v>
      </c>
      <c r="W3" s="80" t="s">
        <v>148</v>
      </c>
      <c r="X3" s="80"/>
      <c r="Y3" s="80"/>
      <c r="Z3" s="80"/>
      <c r="AA3" s="80"/>
      <c r="AB3" s="80"/>
      <c r="AC3" s="80"/>
      <c r="AD3" s="80"/>
      <c r="AE3" s="193" t="s">
        <v>153</v>
      </c>
      <c r="AF3" s="193"/>
      <c r="AG3" s="193"/>
      <c r="AH3" s="193"/>
      <c r="AI3" s="193"/>
      <c r="AJ3" s="193"/>
      <c r="AK3" s="81"/>
      <c r="AL3" s="81"/>
      <c r="AM3" s="81"/>
      <c r="AN3" s="81"/>
      <c r="AO3" s="81" t="s">
        <v>254</v>
      </c>
      <c r="AP3" s="81"/>
      <c r="AQ3" s="82"/>
    </row>
    <row r="4" spans="1:43">
      <c r="A4" s="83" t="s">
        <v>130</v>
      </c>
      <c r="D4" s="9"/>
      <c r="E4" s="9"/>
      <c r="H4" s="9"/>
      <c r="I4" s="9"/>
      <c r="J4" s="9"/>
      <c r="X4" s="74" t="s">
        <v>255</v>
      </c>
      <c r="Y4" s="74" t="s">
        <v>256</v>
      </c>
      <c r="Z4" s="74" t="s">
        <v>275</v>
      </c>
      <c r="AA4" s="84" t="s">
        <v>278</v>
      </c>
      <c r="AB4" s="74" t="s">
        <v>276</v>
      </c>
      <c r="AK4" s="84" t="s">
        <v>255</v>
      </c>
      <c r="AL4" s="84" t="s">
        <v>256</v>
      </c>
      <c r="AM4" s="84" t="s">
        <v>275</v>
      </c>
      <c r="AN4" s="84" t="s">
        <v>278</v>
      </c>
      <c r="AO4" s="84" t="s">
        <v>204</v>
      </c>
      <c r="AP4" s="84" t="s">
        <v>265</v>
      </c>
    </row>
    <row r="5" spans="1:43">
      <c r="A5" s="85" t="s">
        <v>424</v>
      </c>
      <c r="B5" s="86">
        <v>40.493000000000002</v>
      </c>
      <c r="C5" s="86">
        <v>45.796999999999997</v>
      </c>
      <c r="D5" s="86">
        <v>48.899000000000001</v>
      </c>
      <c r="E5" s="86">
        <v>46.008000000000003</v>
      </c>
      <c r="F5" s="86">
        <v>44.139000000000003</v>
      </c>
      <c r="G5" s="86">
        <v>42.624000000000002</v>
      </c>
      <c r="H5" s="86">
        <v>40.478000000000002</v>
      </c>
      <c r="I5" s="86">
        <v>42.518999999999998</v>
      </c>
      <c r="J5" s="86">
        <v>41.99</v>
      </c>
      <c r="K5" s="86">
        <v>47.145000000000003</v>
      </c>
      <c r="L5" s="86">
        <v>41.073</v>
      </c>
      <c r="M5" s="86">
        <v>42.241</v>
      </c>
      <c r="N5" s="86">
        <v>50.524999999999999</v>
      </c>
      <c r="O5" s="86">
        <v>42.607999999999997</v>
      </c>
      <c r="P5" s="86">
        <v>49.453000000000003</v>
      </c>
      <c r="Q5" s="87"/>
      <c r="R5" s="87">
        <v>41.241999999999997</v>
      </c>
      <c r="S5" s="87">
        <v>40.957000000000001</v>
      </c>
      <c r="T5" s="87">
        <v>41.040999999999997</v>
      </c>
      <c r="U5" s="87">
        <v>40.718000000000004</v>
      </c>
      <c r="V5" s="87">
        <v>40.695999999999998</v>
      </c>
      <c r="W5" s="87">
        <v>40.564999999999998</v>
      </c>
      <c r="X5" s="87">
        <f>MAX(R5:W5)</f>
        <v>41.241999999999997</v>
      </c>
      <c r="Y5" s="87">
        <f>MIN(R5:W5)</f>
        <v>40.564999999999998</v>
      </c>
      <c r="Z5" s="87">
        <f>AVERAGE(R5:W5)</f>
        <v>40.869833333333332</v>
      </c>
      <c r="AA5" s="87">
        <f>STDEV(R5:W5)</f>
        <v>0.25361341972905588</v>
      </c>
      <c r="AB5" s="87">
        <f>100*(AA5/Z5)</f>
        <v>0.62053940289061427</v>
      </c>
      <c r="AC5" s="87"/>
      <c r="AD5" s="87"/>
      <c r="AE5" s="86">
        <v>49.539000000000001</v>
      </c>
      <c r="AF5" s="86">
        <v>49.631</v>
      </c>
      <c r="AG5" s="86">
        <v>49.412999999999997</v>
      </c>
      <c r="AH5" s="86">
        <v>49.369</v>
      </c>
      <c r="AI5" s="86">
        <v>49.567999999999998</v>
      </c>
      <c r="AJ5" s="86">
        <v>49.598999999999997</v>
      </c>
      <c r="AK5" s="86">
        <f>MAX(AE5:AJ5)</f>
        <v>49.631</v>
      </c>
      <c r="AL5" s="86">
        <f>MIN(AE5:AJ5)</f>
        <v>49.369</v>
      </c>
      <c r="AM5" s="86">
        <f>AVERAGE(AE5:AJ5)</f>
        <v>49.519833333333331</v>
      </c>
      <c r="AN5" s="86">
        <f>STDEV(AE5:AJ5)</f>
        <v>0.10533454640651704</v>
      </c>
      <c r="AO5" s="84">
        <v>49.94</v>
      </c>
      <c r="AP5" s="86">
        <f>(AM5-AO5)*100/AO5</f>
        <v>-0.8413429448671742</v>
      </c>
    </row>
    <row r="6" spans="1:43">
      <c r="A6" s="85" t="s">
        <v>415</v>
      </c>
      <c r="B6" s="86">
        <v>22.978999999999999</v>
      </c>
      <c r="C6" s="86">
        <v>2.8210000000000002</v>
      </c>
      <c r="D6" s="86">
        <v>4.7300000000000004</v>
      </c>
      <c r="E6" s="86">
        <v>5.6180000000000003</v>
      </c>
      <c r="F6" s="86">
        <v>34.590000000000003</v>
      </c>
      <c r="G6" s="86">
        <v>21.006</v>
      </c>
      <c r="H6" s="86">
        <v>1.323</v>
      </c>
      <c r="I6" s="86">
        <v>17.798999999999999</v>
      </c>
      <c r="J6" s="86">
        <v>21.486999999999998</v>
      </c>
      <c r="K6" s="86">
        <v>2.0960000000000001</v>
      </c>
      <c r="L6" s="86">
        <v>1.67</v>
      </c>
      <c r="M6" s="86">
        <v>21.523</v>
      </c>
      <c r="N6" s="86">
        <v>2.97</v>
      </c>
      <c r="O6" s="86">
        <v>20.748999999999999</v>
      </c>
      <c r="P6" s="86">
        <v>13.702999999999999</v>
      </c>
      <c r="Q6" s="87"/>
      <c r="R6" s="87">
        <v>23.466000000000001</v>
      </c>
      <c r="S6" s="87">
        <v>23.385000000000002</v>
      </c>
      <c r="T6" s="87">
        <v>23.393999999999998</v>
      </c>
      <c r="U6" s="87">
        <v>23.201000000000001</v>
      </c>
      <c r="V6" s="87">
        <v>23.161000000000001</v>
      </c>
      <c r="W6" s="87">
        <v>23.170999999999999</v>
      </c>
      <c r="X6" s="87">
        <f t="shared" ref="X6:X14" si="0">MAX(R6:W6)</f>
        <v>23.466000000000001</v>
      </c>
      <c r="Y6" s="87">
        <f t="shared" ref="Y6:Y14" si="1">MIN(R6:W6)</f>
        <v>23.161000000000001</v>
      </c>
      <c r="Z6" s="87">
        <f t="shared" ref="Z6:Z14" si="2">AVERAGE(R6:W6)</f>
        <v>23.296333333333333</v>
      </c>
      <c r="AA6" s="87">
        <f t="shared" ref="AA6:AA14" si="3">STDEV(R6:W6)</f>
        <v>0.13364081212962853</v>
      </c>
      <c r="AB6" s="87">
        <f t="shared" ref="AB6:AB14" si="4">100*(AA6/Z6)</f>
        <v>0.57365599220032559</v>
      </c>
      <c r="AC6" s="87"/>
      <c r="AD6" s="87"/>
      <c r="AE6" s="86">
        <v>13.679</v>
      </c>
      <c r="AF6" s="86">
        <v>13.694000000000001</v>
      </c>
      <c r="AG6" s="86">
        <v>13.718999999999999</v>
      </c>
      <c r="AH6" s="86">
        <v>13.728999999999999</v>
      </c>
      <c r="AI6" s="86">
        <v>13.724</v>
      </c>
      <c r="AJ6" s="86">
        <v>13.746</v>
      </c>
      <c r="AK6" s="86">
        <f t="shared" ref="AK6:AK14" si="5">MAX(AE6:AJ6)</f>
        <v>13.746</v>
      </c>
      <c r="AL6" s="86">
        <f t="shared" ref="AL6:AL14" si="6">MIN(AE6:AJ6)</f>
        <v>13.679</v>
      </c>
      <c r="AM6" s="86">
        <f t="shared" ref="AM6:AM14" si="7">AVERAGE(AE6:AJ6)</f>
        <v>13.715166666666667</v>
      </c>
      <c r="AN6" s="86">
        <f t="shared" ref="AN6:AN14" si="8">STDEV(AE6:AJ6)</f>
        <v>2.4457446037283954E-2</v>
      </c>
      <c r="AO6" s="84">
        <v>13.8</v>
      </c>
      <c r="AP6" s="86">
        <f t="shared" ref="AP6:AP15" si="9">(AM6-AO6)*100/AO6</f>
        <v>-0.61473429951691283</v>
      </c>
    </row>
    <row r="7" spans="1:43">
      <c r="A7" s="85" t="s">
        <v>416</v>
      </c>
      <c r="B7" s="86">
        <v>1.0209999999999999</v>
      </c>
      <c r="C7" s="86">
        <v>0.255</v>
      </c>
      <c r="D7" s="86">
        <v>0.45200000000000001</v>
      </c>
      <c r="E7" s="86">
        <v>0.50800000000000001</v>
      </c>
      <c r="F7" s="86">
        <v>4.9000000000000002E-2</v>
      </c>
      <c r="G7" s="86">
        <v>1.036</v>
      </c>
      <c r="H7" s="86">
        <v>8.6999999999999994E-2</v>
      </c>
      <c r="I7" s="86">
        <v>1.105</v>
      </c>
      <c r="J7" s="86">
        <v>1.1120000000000001</v>
      </c>
      <c r="K7" s="86">
        <v>0.17799999999999999</v>
      </c>
      <c r="L7" s="86">
        <v>0.123</v>
      </c>
      <c r="M7" s="86">
        <v>0.95299999999999996</v>
      </c>
      <c r="N7" s="86">
        <v>0.27300000000000002</v>
      </c>
      <c r="O7" s="86">
        <v>1.03</v>
      </c>
      <c r="P7" s="86">
        <v>2.766</v>
      </c>
      <c r="Q7" s="87"/>
      <c r="R7" s="87">
        <v>1.018</v>
      </c>
      <c r="S7" s="87">
        <v>1.012</v>
      </c>
      <c r="T7" s="87">
        <v>1.0169999999999999</v>
      </c>
      <c r="U7" s="87">
        <v>0.97599999999999998</v>
      </c>
      <c r="V7" s="87">
        <v>0.97599999999999998</v>
      </c>
      <c r="W7" s="87">
        <v>0.97899999999999998</v>
      </c>
      <c r="X7" s="87">
        <f t="shared" si="0"/>
        <v>1.018</v>
      </c>
      <c r="Y7" s="87">
        <f t="shared" si="1"/>
        <v>0.97599999999999998</v>
      </c>
      <c r="Z7" s="87">
        <f t="shared" si="2"/>
        <v>0.99633333333333329</v>
      </c>
      <c r="AA7" s="87">
        <f t="shared" si="3"/>
        <v>2.1304146701209753E-2</v>
      </c>
      <c r="AB7" s="87">
        <f t="shared" si="4"/>
        <v>2.1382549382278104</v>
      </c>
      <c r="AC7" s="87"/>
      <c r="AD7" s="87"/>
      <c r="AE7" s="86">
        <v>2.7749999999999999</v>
      </c>
      <c r="AF7" s="86">
        <v>2.7759999999999998</v>
      </c>
      <c r="AG7" s="86">
        <v>2.7719999999999998</v>
      </c>
      <c r="AH7" s="86">
        <v>2.7669999999999999</v>
      </c>
      <c r="AI7" s="86">
        <v>2.78</v>
      </c>
      <c r="AJ7" s="86">
        <v>2.778</v>
      </c>
      <c r="AK7" s="86">
        <f t="shared" si="5"/>
        <v>2.78</v>
      </c>
      <c r="AL7" s="86">
        <f t="shared" si="6"/>
        <v>2.7669999999999999</v>
      </c>
      <c r="AM7" s="86">
        <f t="shared" si="7"/>
        <v>2.7746666666666666</v>
      </c>
      <c r="AN7" s="86">
        <f t="shared" si="8"/>
        <v>4.633213427705082E-3</v>
      </c>
      <c r="AO7" s="84">
        <v>2.71</v>
      </c>
      <c r="AP7" s="86">
        <f t="shared" si="9"/>
        <v>2.3862238622386216</v>
      </c>
    </row>
    <row r="8" spans="1:43">
      <c r="A8" s="85" t="s">
        <v>417</v>
      </c>
      <c r="B8" s="86">
        <v>11.888</v>
      </c>
      <c r="C8" s="86">
        <v>10.534000000000001</v>
      </c>
      <c r="D8" s="86">
        <v>7.0830000000000002</v>
      </c>
      <c r="E8" s="86">
        <v>8.3040000000000003</v>
      </c>
      <c r="F8" s="86">
        <v>1.0329999999999999</v>
      </c>
      <c r="G8" s="86">
        <v>12.122999999999999</v>
      </c>
      <c r="H8" s="86">
        <v>15.228999999999999</v>
      </c>
      <c r="I8" s="86">
        <v>13.24</v>
      </c>
      <c r="J8" s="86">
        <v>11.058999999999999</v>
      </c>
      <c r="K8" s="86">
        <v>9.1029999999999998</v>
      </c>
      <c r="L8" s="86">
        <v>15.122</v>
      </c>
      <c r="M8" s="86">
        <v>11.385999999999999</v>
      </c>
      <c r="N8" s="86">
        <v>6.0309999999999997</v>
      </c>
      <c r="O8" s="86">
        <v>12.962</v>
      </c>
      <c r="P8" s="86">
        <v>12.257</v>
      </c>
      <c r="Q8" s="87"/>
      <c r="R8" s="87">
        <v>11.843999999999999</v>
      </c>
      <c r="S8" s="87">
        <v>11.864000000000001</v>
      </c>
      <c r="T8" s="87">
        <v>11.834</v>
      </c>
      <c r="U8" s="87">
        <v>11.303000000000001</v>
      </c>
      <c r="V8" s="87">
        <v>11.289</v>
      </c>
      <c r="W8" s="87">
        <v>11.284000000000001</v>
      </c>
      <c r="X8" s="87">
        <f t="shared" si="0"/>
        <v>11.864000000000001</v>
      </c>
      <c r="Y8" s="87">
        <f t="shared" si="1"/>
        <v>11.284000000000001</v>
      </c>
      <c r="Z8" s="87">
        <f t="shared" si="2"/>
        <v>11.569666666666668</v>
      </c>
      <c r="AA8" s="87">
        <f t="shared" si="3"/>
        <v>0.30438572020820315</v>
      </c>
      <c r="AB8" s="87">
        <f t="shared" si="4"/>
        <v>2.6308944672119892</v>
      </c>
      <c r="AC8" s="87"/>
      <c r="AD8" s="87"/>
      <c r="AE8" s="86">
        <v>12.3</v>
      </c>
      <c r="AF8" s="86">
        <v>12.297000000000001</v>
      </c>
      <c r="AG8" s="86">
        <v>12.285</v>
      </c>
      <c r="AH8" s="86">
        <v>12.27</v>
      </c>
      <c r="AI8" s="86">
        <v>12.294</v>
      </c>
      <c r="AJ8" s="86">
        <v>12.329000000000001</v>
      </c>
      <c r="AK8" s="86">
        <f t="shared" si="5"/>
        <v>12.329000000000001</v>
      </c>
      <c r="AL8" s="86">
        <f t="shared" si="6"/>
        <v>12.27</v>
      </c>
      <c r="AM8" s="86">
        <f t="shared" si="7"/>
        <v>12.295833333333334</v>
      </c>
      <c r="AN8" s="86">
        <f t="shared" si="8"/>
        <v>1.9528611488446378E-2</v>
      </c>
      <c r="AO8" s="84">
        <v>12.23</v>
      </c>
      <c r="AP8" s="86">
        <f t="shared" si="9"/>
        <v>0.53829381302807733</v>
      </c>
    </row>
    <row r="9" spans="1:43">
      <c r="A9" s="85" t="s">
        <v>131</v>
      </c>
      <c r="B9" s="86">
        <v>0.109</v>
      </c>
      <c r="C9" s="86">
        <v>0.17399999999999999</v>
      </c>
      <c r="D9" s="86">
        <v>0.13</v>
      </c>
      <c r="E9" s="86">
        <v>0.14000000000000001</v>
      </c>
      <c r="F9" s="86">
        <v>1.2E-2</v>
      </c>
      <c r="G9" s="86">
        <v>0.17499999999999999</v>
      </c>
      <c r="H9" s="86">
        <v>0.22700000000000001</v>
      </c>
      <c r="I9" s="86">
        <v>0.186</v>
      </c>
      <c r="J9" s="86">
        <v>0.13300000000000001</v>
      </c>
      <c r="K9" s="86">
        <v>0.155</v>
      </c>
      <c r="L9" s="86">
        <v>0.22800000000000001</v>
      </c>
      <c r="M9" s="86">
        <v>0.16200000000000001</v>
      </c>
      <c r="N9" s="86">
        <v>0.114</v>
      </c>
      <c r="O9" s="86">
        <v>0.188</v>
      </c>
      <c r="P9" s="86">
        <v>0.16900000000000001</v>
      </c>
      <c r="Q9" s="87"/>
      <c r="R9" s="87">
        <v>0.109</v>
      </c>
      <c r="S9" s="87">
        <v>0.109</v>
      </c>
      <c r="T9" s="87">
        <v>0.108</v>
      </c>
      <c r="U9" s="87">
        <v>0.106</v>
      </c>
      <c r="V9" s="87">
        <v>0.106</v>
      </c>
      <c r="W9" s="87">
        <v>0.106</v>
      </c>
      <c r="X9" s="87">
        <f t="shared" si="0"/>
        <v>0.109</v>
      </c>
      <c r="Y9" s="87">
        <f t="shared" si="1"/>
        <v>0.106</v>
      </c>
      <c r="Z9" s="87">
        <f t="shared" si="2"/>
        <v>0.10733333333333334</v>
      </c>
      <c r="AA9" s="87">
        <f t="shared" si="3"/>
        <v>1.5055453054181633E-3</v>
      </c>
      <c r="AB9" s="87">
        <f t="shared" si="4"/>
        <v>1.4026819615697173</v>
      </c>
      <c r="AC9" s="87"/>
      <c r="AD9" s="87"/>
      <c r="AE9" s="88">
        <v>0.16900000000000001</v>
      </c>
      <c r="AF9" s="88">
        <v>0.17</v>
      </c>
      <c r="AG9" s="88">
        <v>0.17</v>
      </c>
      <c r="AH9" s="88">
        <v>0.17</v>
      </c>
      <c r="AI9" s="88">
        <v>0.17</v>
      </c>
      <c r="AJ9" s="88">
        <v>0.17100000000000001</v>
      </c>
      <c r="AK9" s="86">
        <f t="shared" si="5"/>
        <v>0.17100000000000001</v>
      </c>
      <c r="AL9" s="86">
        <f t="shared" si="6"/>
        <v>0.16900000000000001</v>
      </c>
      <c r="AM9" s="86">
        <f t="shared" si="7"/>
        <v>0.17</v>
      </c>
      <c r="AN9" s="86">
        <f t="shared" si="8"/>
        <v>6.3245553203367642E-4</v>
      </c>
      <c r="AO9" s="84">
        <v>0.16800000000000001</v>
      </c>
      <c r="AP9" s="86">
        <f t="shared" si="9"/>
        <v>1.1904761904761914</v>
      </c>
    </row>
    <row r="10" spans="1:43">
      <c r="A10" s="85" t="s">
        <v>132</v>
      </c>
      <c r="B10" s="86">
        <v>15.372999999999999</v>
      </c>
      <c r="C10" s="86">
        <v>13.269</v>
      </c>
      <c r="D10" s="86">
        <v>21.495999999999999</v>
      </c>
      <c r="E10" s="86">
        <v>19.411999999999999</v>
      </c>
      <c r="F10" s="86">
        <v>19.343</v>
      </c>
      <c r="G10" s="86">
        <v>14.906000000000001</v>
      </c>
      <c r="H10" s="86">
        <v>2.573</v>
      </c>
      <c r="I10" s="86">
        <v>15.496</v>
      </c>
      <c r="J10" s="86">
        <v>15.287000000000001</v>
      </c>
      <c r="K10" s="86">
        <v>14.375999999999999</v>
      </c>
      <c r="L10" s="86">
        <v>4.1159999999999997</v>
      </c>
      <c r="M10" s="86">
        <v>15.272</v>
      </c>
      <c r="N10" s="86">
        <v>20.954999999999998</v>
      </c>
      <c r="O10" s="86">
        <v>14.694000000000001</v>
      </c>
      <c r="P10" s="86">
        <v>11.46</v>
      </c>
      <c r="Q10" s="87"/>
      <c r="R10" s="87">
        <v>15.305</v>
      </c>
      <c r="S10" s="87">
        <v>15.315</v>
      </c>
      <c r="T10" s="87">
        <v>15.276</v>
      </c>
      <c r="U10" s="87">
        <v>15.188000000000001</v>
      </c>
      <c r="V10" s="87">
        <v>15.183999999999999</v>
      </c>
      <c r="W10" s="87">
        <v>15.218</v>
      </c>
      <c r="X10" s="87">
        <f t="shared" si="0"/>
        <v>15.315</v>
      </c>
      <c r="Y10" s="87">
        <f t="shared" si="1"/>
        <v>15.183999999999999</v>
      </c>
      <c r="Z10" s="87">
        <f t="shared" si="2"/>
        <v>15.247666666666667</v>
      </c>
      <c r="AA10" s="87">
        <f t="shared" si="3"/>
        <v>5.8510397936321103E-2</v>
      </c>
      <c r="AB10" s="87">
        <f t="shared" si="4"/>
        <v>0.38373345388138796</v>
      </c>
      <c r="AC10" s="87"/>
      <c r="AD10" s="87"/>
      <c r="AE10" s="86">
        <v>11.516999999999999</v>
      </c>
      <c r="AF10" s="86">
        <v>11.500999999999999</v>
      </c>
      <c r="AG10" s="86">
        <v>11.49</v>
      </c>
      <c r="AH10" s="86">
        <v>11.491</v>
      </c>
      <c r="AI10" s="86">
        <v>11.489000000000001</v>
      </c>
      <c r="AJ10" s="86">
        <v>11.500999999999999</v>
      </c>
      <c r="AK10" s="86">
        <f t="shared" si="5"/>
        <v>11.516999999999999</v>
      </c>
      <c r="AL10" s="86">
        <f t="shared" si="6"/>
        <v>11.489000000000001</v>
      </c>
      <c r="AM10" s="86">
        <f t="shared" si="7"/>
        <v>11.498166666666668</v>
      </c>
      <c r="AN10" s="86">
        <f t="shared" si="8"/>
        <v>1.0703581954965301E-2</v>
      </c>
      <c r="AO10" s="84">
        <v>11.4</v>
      </c>
      <c r="AP10" s="86">
        <f t="shared" si="9"/>
        <v>0.86111111111111949</v>
      </c>
    </row>
    <row r="11" spans="1:43">
      <c r="A11" s="85" t="s">
        <v>133</v>
      </c>
      <c r="B11" s="86">
        <v>6.18</v>
      </c>
      <c r="C11" s="86">
        <v>27.315999999999999</v>
      </c>
      <c r="D11" s="86">
        <v>16.353999999999999</v>
      </c>
      <c r="E11" s="86">
        <v>16.788</v>
      </c>
      <c r="F11" s="86">
        <v>1.1080000000000001</v>
      </c>
      <c r="G11" s="86">
        <v>7.452</v>
      </c>
      <c r="H11" s="86">
        <v>40.198999999999998</v>
      </c>
      <c r="I11" s="86">
        <v>8.6850000000000005</v>
      </c>
      <c r="J11" s="86">
        <v>7.2789999999999999</v>
      </c>
      <c r="K11" s="86">
        <v>27.216999999999999</v>
      </c>
      <c r="L11" s="86">
        <v>37.917999999999999</v>
      </c>
      <c r="M11" s="86">
        <v>7.093</v>
      </c>
      <c r="N11" s="86">
        <v>19.489000000000001</v>
      </c>
      <c r="O11" s="86">
        <v>7.1950000000000003</v>
      </c>
      <c r="P11" s="86">
        <v>7.141</v>
      </c>
      <c r="Q11" s="87"/>
      <c r="R11" s="87">
        <v>6.2539999999999996</v>
      </c>
      <c r="S11" s="87">
        <v>6.2460000000000004</v>
      </c>
      <c r="T11" s="87">
        <v>6.2039999999999997</v>
      </c>
      <c r="U11" s="87">
        <v>6.11</v>
      </c>
      <c r="V11" s="87">
        <v>6.0910000000000002</v>
      </c>
      <c r="W11" s="87">
        <v>6.0880000000000001</v>
      </c>
      <c r="X11" s="87">
        <f t="shared" si="0"/>
        <v>6.2539999999999996</v>
      </c>
      <c r="Y11" s="87">
        <f t="shared" si="1"/>
        <v>6.0880000000000001</v>
      </c>
      <c r="Z11" s="87">
        <f t="shared" si="2"/>
        <v>6.1655000000000006</v>
      </c>
      <c r="AA11" s="87">
        <f t="shared" si="3"/>
        <v>7.80147421965873E-2</v>
      </c>
      <c r="AB11" s="87">
        <f t="shared" si="4"/>
        <v>1.2653433167883756</v>
      </c>
      <c r="AC11" s="87"/>
      <c r="AD11" s="87"/>
      <c r="AE11" s="86">
        <v>7.1769999999999996</v>
      </c>
      <c r="AF11" s="86">
        <v>7.2030000000000003</v>
      </c>
      <c r="AG11" s="86">
        <v>7.1710000000000003</v>
      </c>
      <c r="AH11" s="86">
        <v>7.18</v>
      </c>
      <c r="AI11" s="86">
        <v>7.1820000000000004</v>
      </c>
      <c r="AJ11" s="86">
        <v>7.2110000000000003</v>
      </c>
      <c r="AK11" s="86">
        <f t="shared" si="5"/>
        <v>7.2110000000000003</v>
      </c>
      <c r="AL11" s="86">
        <f t="shared" si="6"/>
        <v>7.1710000000000003</v>
      </c>
      <c r="AM11" s="86">
        <f t="shared" si="7"/>
        <v>7.1873333333333322</v>
      </c>
      <c r="AN11" s="86">
        <f t="shared" si="8"/>
        <v>1.5882904856060535E-2</v>
      </c>
      <c r="AO11" s="84">
        <v>7.23</v>
      </c>
      <c r="AP11" s="86">
        <f t="shared" si="9"/>
        <v>-0.59013370216691818</v>
      </c>
    </row>
    <row r="12" spans="1:43">
      <c r="A12" s="85" t="s">
        <v>418</v>
      </c>
      <c r="B12" s="86">
        <v>0.105</v>
      </c>
      <c r="C12" s="86">
        <v>1.4999999999999999E-2</v>
      </c>
      <c r="D12" s="86">
        <v>2.7E-2</v>
      </c>
      <c r="E12" s="86">
        <v>5.1999999999999998E-2</v>
      </c>
      <c r="F12" s="86">
        <v>2.1999999999999999E-2</v>
      </c>
      <c r="G12" s="86">
        <v>0.115</v>
      </c>
      <c r="H12" s="86">
        <v>1.7999999999999999E-2</v>
      </c>
      <c r="I12" s="86">
        <v>0.122</v>
      </c>
      <c r="J12" s="86">
        <v>0.13500000000000001</v>
      </c>
      <c r="K12" s="86">
        <v>1.0999999999999999E-2</v>
      </c>
      <c r="L12" s="86">
        <v>2.4E-2</v>
      </c>
      <c r="M12" s="86">
        <v>0.126</v>
      </c>
      <c r="N12" s="86">
        <v>4.0000000000000001E-3</v>
      </c>
      <c r="O12" s="86">
        <v>0.123</v>
      </c>
      <c r="P12" s="86">
        <v>0.52300000000000002</v>
      </c>
      <c r="Q12" s="87"/>
      <c r="R12" s="87">
        <v>0.105</v>
      </c>
      <c r="S12" s="87">
        <v>0.106</v>
      </c>
      <c r="T12" s="87">
        <v>0.105</v>
      </c>
      <c r="U12" s="87">
        <v>0.105</v>
      </c>
      <c r="V12" s="87">
        <v>0.105</v>
      </c>
      <c r="W12" s="87">
        <v>0.105</v>
      </c>
      <c r="X12" s="87">
        <f t="shared" si="0"/>
        <v>0.106</v>
      </c>
      <c r="Y12" s="87">
        <f t="shared" si="1"/>
        <v>0.105</v>
      </c>
      <c r="Z12" s="87">
        <f t="shared" si="2"/>
        <v>0.10516666666666667</v>
      </c>
      <c r="AA12" s="87">
        <f t="shared" si="3"/>
        <v>4.0824829046386341E-4</v>
      </c>
      <c r="AB12" s="87">
        <f t="shared" si="4"/>
        <v>0.38819171834915694</v>
      </c>
      <c r="AC12" s="87"/>
      <c r="AD12" s="87"/>
      <c r="AE12" s="86">
        <v>0.52400000000000002</v>
      </c>
      <c r="AF12" s="86">
        <v>0.52300000000000002</v>
      </c>
      <c r="AG12" s="86">
        <v>0.52300000000000002</v>
      </c>
      <c r="AH12" s="86">
        <v>0.52200000000000002</v>
      </c>
      <c r="AI12" s="86">
        <v>0.52200000000000002</v>
      </c>
      <c r="AJ12" s="86">
        <v>0.52300000000000002</v>
      </c>
      <c r="AK12" s="86">
        <f t="shared" si="5"/>
        <v>0.52400000000000002</v>
      </c>
      <c r="AL12" s="86">
        <f t="shared" si="6"/>
        <v>0.52200000000000002</v>
      </c>
      <c r="AM12" s="86">
        <f t="shared" si="7"/>
        <v>0.52283333333333348</v>
      </c>
      <c r="AN12" s="86">
        <f t="shared" si="8"/>
        <v>7.5277265270908163E-4</v>
      </c>
      <c r="AO12" s="84">
        <v>0.52</v>
      </c>
      <c r="AP12" s="86">
        <f t="shared" si="9"/>
        <v>0.54487179487182025</v>
      </c>
    </row>
    <row r="13" spans="1:43">
      <c r="A13" s="85" t="s">
        <v>419</v>
      </c>
      <c r="B13" s="86">
        <v>1.0489999999999999</v>
      </c>
      <c r="C13" s="86">
        <v>9.2999999999999999E-2</v>
      </c>
      <c r="D13" s="86">
        <v>0.248</v>
      </c>
      <c r="E13" s="86">
        <v>0.374</v>
      </c>
      <c r="F13" s="86">
        <v>0.51400000000000001</v>
      </c>
      <c r="G13" s="86">
        <v>1.2430000000000001</v>
      </c>
      <c r="H13" s="86" t="s">
        <v>274</v>
      </c>
      <c r="I13" s="86">
        <v>1.097</v>
      </c>
      <c r="J13" s="86">
        <v>1.2050000000000001</v>
      </c>
      <c r="K13" s="86">
        <v>5.8000000000000003E-2</v>
      </c>
      <c r="L13" s="86">
        <v>1.9E-2</v>
      </c>
      <c r="M13" s="86">
        <v>1.1819999999999999</v>
      </c>
      <c r="N13" s="86">
        <v>8.5000000000000006E-2</v>
      </c>
      <c r="O13" s="86">
        <v>1.32</v>
      </c>
      <c r="P13" s="86">
        <v>2.0870000000000002</v>
      </c>
      <c r="Q13" s="87"/>
      <c r="R13" s="87">
        <v>1.052</v>
      </c>
      <c r="S13" s="87">
        <v>1.054</v>
      </c>
      <c r="T13" s="87">
        <v>1.056</v>
      </c>
      <c r="U13" s="87">
        <v>1.0669999999999999</v>
      </c>
      <c r="V13" s="87">
        <v>1.0629999999999999</v>
      </c>
      <c r="W13" s="87">
        <v>1.06</v>
      </c>
      <c r="X13" s="87">
        <f t="shared" si="0"/>
        <v>1.0669999999999999</v>
      </c>
      <c r="Y13" s="87">
        <f t="shared" si="1"/>
        <v>1.052</v>
      </c>
      <c r="Z13" s="87">
        <f t="shared" si="2"/>
        <v>1.0586666666666666</v>
      </c>
      <c r="AA13" s="87">
        <f t="shared" si="3"/>
        <v>5.7154760664940383E-3</v>
      </c>
      <c r="AB13" s="87">
        <f t="shared" si="4"/>
        <v>0.53987494330863084</v>
      </c>
      <c r="AC13" s="87"/>
      <c r="AD13" s="87"/>
      <c r="AE13" s="86">
        <v>2.1080000000000001</v>
      </c>
      <c r="AF13" s="86">
        <v>2.121</v>
      </c>
      <c r="AG13" s="86">
        <v>2.1080000000000001</v>
      </c>
      <c r="AH13" s="86">
        <v>2.1150000000000002</v>
      </c>
      <c r="AI13" s="86">
        <v>2.0979999999999999</v>
      </c>
      <c r="AJ13" s="86">
        <v>2.0990000000000002</v>
      </c>
      <c r="AK13" s="86">
        <f t="shared" si="5"/>
        <v>2.121</v>
      </c>
      <c r="AL13" s="86">
        <f t="shared" si="6"/>
        <v>2.0979999999999999</v>
      </c>
      <c r="AM13" s="86">
        <f t="shared" si="7"/>
        <v>2.108166666666667</v>
      </c>
      <c r="AN13" s="86">
        <f t="shared" si="8"/>
        <v>8.9312186551817798E-3</v>
      </c>
      <c r="AO13" s="84">
        <v>2.2599999999999998</v>
      </c>
      <c r="AP13" s="86">
        <f t="shared" si="9"/>
        <v>-6.7182890855457007</v>
      </c>
    </row>
    <row r="14" spans="1:43">
      <c r="A14" s="89" t="s">
        <v>420</v>
      </c>
      <c r="B14" s="86">
        <v>8.0000000000000002E-3</v>
      </c>
      <c r="C14" s="86">
        <v>5.0000000000000001E-3</v>
      </c>
      <c r="D14" s="86">
        <v>4.0000000000000001E-3</v>
      </c>
      <c r="E14" s="86">
        <v>5.0000000000000001E-3</v>
      </c>
      <c r="F14" s="86">
        <v>5.0000000000000001E-3</v>
      </c>
      <c r="G14" s="86">
        <v>1.4E-2</v>
      </c>
      <c r="H14" s="86">
        <v>6.0000000000000001E-3</v>
      </c>
      <c r="I14" s="86">
        <v>1.4999999999999999E-2</v>
      </c>
      <c r="J14" s="86">
        <v>1.2999999999999999E-2</v>
      </c>
      <c r="K14" s="86">
        <v>5.0000000000000001E-3</v>
      </c>
      <c r="L14" s="86">
        <v>5.0000000000000001E-3</v>
      </c>
      <c r="M14" s="86">
        <v>1.6E-2</v>
      </c>
      <c r="N14" s="86">
        <v>5.0000000000000001E-3</v>
      </c>
      <c r="O14" s="86">
        <v>2.1000000000000001E-2</v>
      </c>
      <c r="P14" s="86">
        <v>0.27100000000000002</v>
      </c>
      <c r="Q14" s="87"/>
      <c r="R14" s="87">
        <v>7.2999999999999995E-2</v>
      </c>
      <c r="S14" s="87">
        <v>7.3999999999999996E-2</v>
      </c>
      <c r="T14" s="87">
        <v>7.2999999999999995E-2</v>
      </c>
      <c r="U14" s="87">
        <v>6.3E-2</v>
      </c>
      <c r="V14" s="87">
        <v>6.0999999999999999E-2</v>
      </c>
      <c r="W14" s="87">
        <v>6.2E-2</v>
      </c>
      <c r="X14" s="87">
        <f t="shared" si="0"/>
        <v>7.3999999999999996E-2</v>
      </c>
      <c r="Y14" s="87">
        <f t="shared" si="1"/>
        <v>6.0999999999999999E-2</v>
      </c>
      <c r="Z14" s="87">
        <f t="shared" si="2"/>
        <v>6.7666666666666667E-2</v>
      </c>
      <c r="AA14" s="87">
        <f t="shared" si="3"/>
        <v>6.2503333244449165E-3</v>
      </c>
      <c r="AB14" s="87">
        <f t="shared" si="4"/>
        <v>9.2369457996722897</v>
      </c>
      <c r="AC14" s="87"/>
      <c r="AD14" s="87"/>
      <c r="AE14" s="88">
        <v>0.27</v>
      </c>
      <c r="AF14" s="88">
        <v>0.27100000000000002</v>
      </c>
      <c r="AG14" s="88">
        <v>0.27</v>
      </c>
      <c r="AH14" s="88">
        <v>0.27100000000000002</v>
      </c>
      <c r="AI14" s="88">
        <v>0.27</v>
      </c>
      <c r="AJ14" s="88">
        <v>0.27100000000000002</v>
      </c>
      <c r="AK14" s="86">
        <f t="shared" si="5"/>
        <v>0.27100000000000002</v>
      </c>
      <c r="AL14" s="86">
        <f t="shared" si="6"/>
        <v>0.27</v>
      </c>
      <c r="AM14" s="86">
        <f t="shared" si="7"/>
        <v>0.27050000000000002</v>
      </c>
      <c r="AN14" s="86">
        <f t="shared" si="8"/>
        <v>5.4772255750516665E-4</v>
      </c>
      <c r="AO14" s="84">
        <v>0.27300000000000002</v>
      </c>
      <c r="AP14" s="86">
        <f t="shared" si="9"/>
        <v>-0.91575091575091649</v>
      </c>
    </row>
    <row r="15" spans="1:43">
      <c r="A15" s="90" t="s">
        <v>22</v>
      </c>
      <c r="B15" s="91">
        <f>SUM(B5:B14)</f>
        <v>99.205000000000013</v>
      </c>
      <c r="C15" s="91">
        <f t="shared" ref="C15:AM15" si="10">SUM(C5:C14)</f>
        <v>100.279</v>
      </c>
      <c r="D15" s="91">
        <f t="shared" si="10"/>
        <v>99.423000000000016</v>
      </c>
      <c r="E15" s="91">
        <f t="shared" si="10"/>
        <v>97.209000000000003</v>
      </c>
      <c r="F15" s="91">
        <f t="shared" si="10"/>
        <v>100.81500000000003</v>
      </c>
      <c r="G15" s="91">
        <f t="shared" si="10"/>
        <v>100.69399999999999</v>
      </c>
      <c r="H15" s="91">
        <f t="shared" si="10"/>
        <v>100.14</v>
      </c>
      <c r="I15" s="91">
        <f t="shared" si="10"/>
        <v>100.264</v>
      </c>
      <c r="J15" s="91">
        <f t="shared" si="10"/>
        <v>99.7</v>
      </c>
      <c r="K15" s="91">
        <f t="shared" si="10"/>
        <v>100.34399999999999</v>
      </c>
      <c r="L15" s="91">
        <f t="shared" si="10"/>
        <v>100.298</v>
      </c>
      <c r="M15" s="91">
        <f t="shared" si="10"/>
        <v>99.954000000000022</v>
      </c>
      <c r="N15" s="91">
        <f t="shared" si="10"/>
        <v>100.45099999999999</v>
      </c>
      <c r="O15" s="91">
        <f t="shared" si="10"/>
        <v>100.89000000000001</v>
      </c>
      <c r="P15" s="91">
        <f t="shared" si="10"/>
        <v>99.830000000000027</v>
      </c>
      <c r="Q15" s="91"/>
      <c r="R15" s="91">
        <f t="shared" si="10"/>
        <v>100.46799999999999</v>
      </c>
      <c r="S15" s="91">
        <f t="shared" si="10"/>
        <v>100.12199999999999</v>
      </c>
      <c r="T15" s="91">
        <f t="shared" si="10"/>
        <v>100.10799999999999</v>
      </c>
      <c r="U15" s="91">
        <f t="shared" si="10"/>
        <v>98.837000000000003</v>
      </c>
      <c r="V15" s="91">
        <f t="shared" si="10"/>
        <v>98.731999999999999</v>
      </c>
      <c r="W15" s="91">
        <f t="shared" si="10"/>
        <v>98.638000000000005</v>
      </c>
      <c r="X15" s="92">
        <f t="shared" ref="X15" si="11">MAX(R15:W15)</f>
        <v>100.46799999999999</v>
      </c>
      <c r="Y15" s="92">
        <f t="shared" ref="Y15" si="12">MIN(R15:W15)</f>
        <v>98.638000000000005</v>
      </c>
      <c r="Z15" s="92">
        <f t="shared" ref="Z15" si="13">AVERAGE(R15:W15)</f>
        <v>99.484166666666667</v>
      </c>
      <c r="AA15" s="92">
        <f t="shared" ref="AA15" si="14">STDEV(R15:W15)</f>
        <v>0.83240673151209799</v>
      </c>
      <c r="AB15" s="92">
        <f t="shared" ref="AB15" si="15">100*(AA15/Z15)</f>
        <v>0.83672282676013565</v>
      </c>
      <c r="AC15" s="91"/>
      <c r="AD15" s="91"/>
      <c r="AE15" s="91">
        <f t="shared" si="10"/>
        <v>100.05800000000001</v>
      </c>
      <c r="AF15" s="91">
        <f t="shared" si="10"/>
        <v>100.187</v>
      </c>
      <c r="AG15" s="91">
        <f t="shared" si="10"/>
        <v>99.920999999999992</v>
      </c>
      <c r="AH15" s="91">
        <f t="shared" si="10"/>
        <v>99.884</v>
      </c>
      <c r="AI15" s="91">
        <f t="shared" si="10"/>
        <v>100.09700000000001</v>
      </c>
      <c r="AJ15" s="91">
        <f t="shared" si="10"/>
        <v>100.22800000000001</v>
      </c>
      <c r="AK15" s="91">
        <f t="shared" si="10"/>
        <v>100.30099999999999</v>
      </c>
      <c r="AL15" s="91">
        <f t="shared" si="10"/>
        <v>99.804000000000002</v>
      </c>
      <c r="AM15" s="91">
        <f t="shared" si="10"/>
        <v>100.06249999999999</v>
      </c>
      <c r="AN15" s="91"/>
      <c r="AO15" s="93">
        <f>SUM(AO5:AO14)</f>
        <v>100.53100000000001</v>
      </c>
      <c r="AP15" s="91">
        <f t="shared" si="9"/>
        <v>-0.46602540509894469</v>
      </c>
      <c r="AQ15" s="94"/>
    </row>
    <row r="16" spans="1:43">
      <c r="A16" s="95" t="s">
        <v>134</v>
      </c>
      <c r="B16" s="7"/>
      <c r="C16" s="7"/>
      <c r="D16" s="10"/>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row>
    <row r="17" spans="1:42">
      <c r="A17" s="85" t="s">
        <v>273</v>
      </c>
      <c r="B17" s="96">
        <v>27.186</v>
      </c>
      <c r="C17" s="96">
        <v>477.149</v>
      </c>
      <c r="D17" s="96">
        <v>172.59899999999999</v>
      </c>
      <c r="E17" s="96">
        <v>189.62</v>
      </c>
      <c r="F17" s="96">
        <v>8.3960000000000008</v>
      </c>
      <c r="G17" s="96">
        <v>36.384</v>
      </c>
      <c r="H17" s="96">
        <v>997.41200000000003</v>
      </c>
      <c r="I17" s="96">
        <v>54.79</v>
      </c>
      <c r="J17" s="97">
        <v>260.19</v>
      </c>
      <c r="K17" s="96">
        <v>452.505</v>
      </c>
      <c r="L17" s="96">
        <v>923.10400000000004</v>
      </c>
      <c r="M17" s="96">
        <v>42.225000000000001</v>
      </c>
      <c r="N17" s="96">
        <v>216.24600000000001</v>
      </c>
      <c r="O17" s="96">
        <v>39.747999999999998</v>
      </c>
      <c r="P17" s="96">
        <v>127.24299999999999</v>
      </c>
      <c r="Q17" s="97"/>
      <c r="R17" s="97">
        <v>26.189</v>
      </c>
      <c r="S17" s="97">
        <v>25.655000000000001</v>
      </c>
      <c r="T17" s="97">
        <v>22.678000000000001</v>
      </c>
      <c r="U17" s="97">
        <v>24.448</v>
      </c>
      <c r="V17" s="97">
        <v>27.645</v>
      </c>
      <c r="W17" s="97">
        <v>27.699000000000002</v>
      </c>
      <c r="X17" s="97">
        <f t="shared" ref="X17:X26" si="16">MAX(R17:W17)</f>
        <v>27.699000000000002</v>
      </c>
      <c r="Y17" s="97">
        <f t="shared" ref="Y17:Y26" si="17">MIN(R17:W17)</f>
        <v>22.678000000000001</v>
      </c>
      <c r="Z17" s="97">
        <f t="shared" ref="Z17:Z26" si="18">AVERAGE(R17:W17)</f>
        <v>25.718999999999998</v>
      </c>
      <c r="AA17" s="97">
        <f t="shared" ref="AA17:AA26" si="19">STDEV(R17:W17)</f>
        <v>1.9348381844485083</v>
      </c>
      <c r="AB17" s="97">
        <f t="shared" ref="AB17:AB26" si="20">100*(AA17/Z17)</f>
        <v>7.5229915021910205</v>
      </c>
      <c r="AC17" s="97"/>
      <c r="AD17" s="97"/>
      <c r="AE17" s="97">
        <v>120.11</v>
      </c>
      <c r="AF17" s="97">
        <v>119.02</v>
      </c>
      <c r="AG17" s="97">
        <v>122.9</v>
      </c>
      <c r="AH17" s="97">
        <v>130.29</v>
      </c>
      <c r="AI17" s="97"/>
      <c r="AJ17" s="97">
        <v>124.32</v>
      </c>
      <c r="AK17" s="96">
        <f t="shared" ref="AK17" si="21">MAX(AE17:AJ17)</f>
        <v>130.29</v>
      </c>
      <c r="AL17" s="96">
        <f t="shared" ref="AL17" si="22">MIN(AE17:AJ17)</f>
        <v>119.02</v>
      </c>
      <c r="AM17" s="96">
        <f t="shared" ref="AM17" si="23">AVERAGE(AE17:AJ17)</f>
        <v>123.32799999999997</v>
      </c>
      <c r="AN17" s="86">
        <f t="shared" ref="AN17" si="24">STDEV(AE17:AJ17)</f>
        <v>4.4314523578619207</v>
      </c>
      <c r="AO17" s="75">
        <v>121</v>
      </c>
      <c r="AP17" s="86">
        <f t="shared" ref="AP17:AP26" si="25">(AM17-AO17)*100/AO17</f>
        <v>1.9239669421487393</v>
      </c>
    </row>
    <row r="18" spans="1:42">
      <c r="A18" s="85" t="s">
        <v>272</v>
      </c>
      <c r="B18" s="96">
        <v>13.853999999999999</v>
      </c>
      <c r="C18" s="96">
        <v>1995.722</v>
      </c>
      <c r="D18" s="96">
        <v>1947.22</v>
      </c>
      <c r="E18" s="96">
        <v>1120.1469999999999</v>
      </c>
      <c r="F18" s="96">
        <v>7.0540000000000003</v>
      </c>
      <c r="G18" s="96">
        <v>42.936</v>
      </c>
      <c r="H18" s="96">
        <v>2165.79</v>
      </c>
      <c r="I18" s="96">
        <v>110.77500000000001</v>
      </c>
      <c r="J18" s="97">
        <v>55.04</v>
      </c>
      <c r="K18" s="96">
        <v>2511.0450000000001</v>
      </c>
      <c r="L18" s="96">
        <v>2076.3130000000001</v>
      </c>
      <c r="M18" s="96">
        <v>50.295999999999999</v>
      </c>
      <c r="N18" s="96">
        <v>1515.759</v>
      </c>
      <c r="O18" s="96">
        <v>48.152999999999999</v>
      </c>
      <c r="P18" s="96">
        <v>267.22500000000002</v>
      </c>
      <c r="Q18" s="97"/>
      <c r="R18" s="97">
        <v>13.722</v>
      </c>
      <c r="S18" s="97">
        <v>13.064</v>
      </c>
      <c r="T18" s="97">
        <v>16.21</v>
      </c>
      <c r="U18" s="97">
        <v>13.207000000000001</v>
      </c>
      <c r="V18" s="97">
        <v>14.839</v>
      </c>
      <c r="W18" s="97">
        <v>13.502000000000001</v>
      </c>
      <c r="X18" s="97">
        <f t="shared" si="16"/>
        <v>16.21</v>
      </c>
      <c r="Y18" s="97">
        <f t="shared" si="17"/>
        <v>13.064</v>
      </c>
      <c r="Z18" s="97">
        <f t="shared" si="18"/>
        <v>14.090666666666666</v>
      </c>
      <c r="AA18" s="97">
        <f t="shared" si="19"/>
        <v>1.2139959912070002</v>
      </c>
      <c r="AB18" s="97">
        <f t="shared" si="20"/>
        <v>8.6156036469081201</v>
      </c>
      <c r="AC18" s="97"/>
      <c r="AD18" s="97"/>
      <c r="AE18" s="97">
        <v>271.31</v>
      </c>
      <c r="AF18" s="97">
        <v>270.49</v>
      </c>
      <c r="AG18" s="97">
        <v>264.05</v>
      </c>
      <c r="AH18" s="97">
        <v>276.20999999999998</v>
      </c>
      <c r="AI18" s="97"/>
      <c r="AJ18" s="97">
        <v>270.83999999999997</v>
      </c>
      <c r="AK18" s="96">
        <f t="shared" ref="AK18:AK26" si="26">MAX(AE18:AJ18)</f>
        <v>276.20999999999998</v>
      </c>
      <c r="AL18" s="96">
        <f t="shared" ref="AL18:AL26" si="27">MIN(AE18:AJ18)</f>
        <v>264.05</v>
      </c>
      <c r="AM18" s="96">
        <f t="shared" ref="AM18:AM26" si="28">AVERAGE(AE18:AJ18)</f>
        <v>270.58</v>
      </c>
      <c r="AN18" s="86">
        <f t="shared" ref="AN18:AN26" si="29">STDEV(AE18:AJ18)</f>
        <v>4.3285794436512202</v>
      </c>
      <c r="AO18" s="75">
        <v>289</v>
      </c>
      <c r="AP18" s="86">
        <f t="shared" si="25"/>
        <v>-6.3737024221453344</v>
      </c>
    </row>
    <row r="19" spans="1:42">
      <c r="A19" s="85" t="s">
        <v>271</v>
      </c>
      <c r="B19" s="96">
        <v>491.209</v>
      </c>
      <c r="C19" s="96">
        <v>139.73599999999999</v>
      </c>
      <c r="D19" s="96">
        <v>250.31</v>
      </c>
      <c r="E19" s="96">
        <v>269.74200000000002</v>
      </c>
      <c r="F19" s="96">
        <v>18.599</v>
      </c>
      <c r="G19" s="96">
        <v>427.59199999999998</v>
      </c>
      <c r="H19" s="96">
        <v>58.207999999999998</v>
      </c>
      <c r="I19" s="96">
        <v>496.63499999999999</v>
      </c>
      <c r="J19" s="97">
        <v>374.36</v>
      </c>
      <c r="K19" s="96">
        <v>108.902</v>
      </c>
      <c r="L19" s="96">
        <v>67.284999999999997</v>
      </c>
      <c r="M19" s="96">
        <v>369.31099999999998</v>
      </c>
      <c r="N19" s="96">
        <v>163.06</v>
      </c>
      <c r="O19" s="96">
        <v>430.04899999999998</v>
      </c>
      <c r="P19" s="96">
        <v>357.32</v>
      </c>
      <c r="Q19" s="97"/>
      <c r="R19" s="97">
        <v>493.17500000000001</v>
      </c>
      <c r="S19" s="97">
        <v>483.6</v>
      </c>
      <c r="T19" s="97">
        <v>483.35500000000002</v>
      </c>
      <c r="U19" s="97">
        <v>462.74599999999998</v>
      </c>
      <c r="V19" s="97">
        <v>466.78800000000001</v>
      </c>
      <c r="W19" s="97">
        <v>464.06200000000001</v>
      </c>
      <c r="X19" s="97">
        <f t="shared" si="16"/>
        <v>493.17500000000001</v>
      </c>
      <c r="Y19" s="97">
        <f t="shared" si="17"/>
        <v>462.74599999999998</v>
      </c>
      <c r="Z19" s="97">
        <f t="shared" si="18"/>
        <v>475.62100000000004</v>
      </c>
      <c r="AA19" s="97">
        <f t="shared" si="19"/>
        <v>12.720220972923396</v>
      </c>
      <c r="AB19" s="97">
        <f t="shared" si="20"/>
        <v>2.6744447728177261</v>
      </c>
      <c r="AC19" s="97"/>
      <c r="AD19" s="97"/>
      <c r="AE19" s="97">
        <v>286.60000000000002</v>
      </c>
      <c r="AF19" s="97">
        <v>286.26</v>
      </c>
      <c r="AG19" s="97">
        <v>300.18</v>
      </c>
      <c r="AH19" s="97">
        <v>295.56</v>
      </c>
      <c r="AI19" s="97"/>
      <c r="AJ19" s="97">
        <v>274.63</v>
      </c>
      <c r="AK19" s="96">
        <f t="shared" si="26"/>
        <v>300.18</v>
      </c>
      <c r="AL19" s="96">
        <f t="shared" si="27"/>
        <v>274.63</v>
      </c>
      <c r="AM19" s="96">
        <f t="shared" si="28"/>
        <v>288.64600000000002</v>
      </c>
      <c r="AN19" s="86">
        <f t="shared" si="29"/>
        <v>9.8382406963846982</v>
      </c>
      <c r="AO19" s="75">
        <v>317</v>
      </c>
      <c r="AP19" s="86">
        <f t="shared" si="25"/>
        <v>-8.9444794952681352</v>
      </c>
    </row>
    <row r="20" spans="1:42">
      <c r="A20" s="85" t="s">
        <v>270</v>
      </c>
      <c r="B20" s="96">
        <v>20.739000000000001</v>
      </c>
      <c r="C20" s="96">
        <v>5.6740000000000004</v>
      </c>
      <c r="D20" s="96">
        <v>10.869</v>
      </c>
      <c r="E20" s="96">
        <v>12.109</v>
      </c>
      <c r="F20" s="96">
        <v>14.548</v>
      </c>
      <c r="G20" s="96">
        <v>28.984000000000002</v>
      </c>
      <c r="H20" s="96">
        <v>3.2959999999999998</v>
      </c>
      <c r="I20" s="96">
        <v>25.285</v>
      </c>
      <c r="J20" s="97">
        <v>52.54</v>
      </c>
      <c r="K20" s="96">
        <v>8.3290000000000006</v>
      </c>
      <c r="L20" s="96">
        <v>4.7119999999999997</v>
      </c>
      <c r="M20" s="96">
        <v>27.712</v>
      </c>
      <c r="N20" s="96">
        <v>10.959</v>
      </c>
      <c r="O20" s="96">
        <v>33.274000000000001</v>
      </c>
      <c r="P20" s="96">
        <v>182.31299999999999</v>
      </c>
      <c r="Q20" s="97"/>
      <c r="R20" s="97">
        <v>22.167000000000002</v>
      </c>
      <c r="S20" s="97">
        <v>22.209</v>
      </c>
      <c r="T20" s="97">
        <v>23.047000000000001</v>
      </c>
      <c r="U20" s="97">
        <v>21.771000000000001</v>
      </c>
      <c r="V20" s="97">
        <v>23.82</v>
      </c>
      <c r="W20" s="97">
        <v>24.065999999999999</v>
      </c>
      <c r="X20" s="97">
        <f t="shared" si="16"/>
        <v>24.065999999999999</v>
      </c>
      <c r="Y20" s="97">
        <f t="shared" si="17"/>
        <v>21.771000000000001</v>
      </c>
      <c r="Z20" s="97">
        <f t="shared" si="18"/>
        <v>22.846666666666668</v>
      </c>
      <c r="AA20" s="97">
        <f t="shared" si="19"/>
        <v>0.94867374089655587</v>
      </c>
      <c r="AB20" s="97">
        <f t="shared" si="20"/>
        <v>4.1523507771953128</v>
      </c>
      <c r="AC20" s="97"/>
      <c r="AD20" s="97"/>
      <c r="AE20" s="97">
        <v>173.34</v>
      </c>
      <c r="AF20" s="97">
        <v>175.95</v>
      </c>
      <c r="AG20" s="97">
        <v>172.92</v>
      </c>
      <c r="AH20" s="97">
        <v>173.89</v>
      </c>
      <c r="AI20" s="97"/>
      <c r="AJ20" s="97">
        <v>178.25</v>
      </c>
      <c r="AK20" s="96">
        <f t="shared" si="26"/>
        <v>178.25</v>
      </c>
      <c r="AL20" s="96">
        <f t="shared" si="27"/>
        <v>172.92</v>
      </c>
      <c r="AM20" s="96">
        <f t="shared" si="28"/>
        <v>174.86999999999998</v>
      </c>
      <c r="AN20" s="86">
        <f t="shared" si="29"/>
        <v>2.2189299222823626</v>
      </c>
      <c r="AO20" s="75">
        <v>179</v>
      </c>
      <c r="AP20" s="86">
        <f t="shared" si="25"/>
        <v>-2.3072625698324156</v>
      </c>
    </row>
    <row r="21" spans="1:42">
      <c r="A21" s="85" t="s">
        <v>269</v>
      </c>
      <c r="B21" s="96">
        <v>242.91200000000001</v>
      </c>
      <c r="C21" s="96">
        <v>13.409000000000001</v>
      </c>
      <c r="D21" s="96">
        <v>29.192</v>
      </c>
      <c r="E21" s="96">
        <v>37.470999999999997</v>
      </c>
      <c r="F21" s="96">
        <v>13.622</v>
      </c>
      <c r="G21" s="96">
        <v>29.010999999999999</v>
      </c>
      <c r="H21" s="96">
        <v>16.497</v>
      </c>
      <c r="I21" s="96">
        <v>78.230999999999995</v>
      </c>
      <c r="J21" s="97">
        <v>326.36</v>
      </c>
      <c r="K21" s="96">
        <v>18.875</v>
      </c>
      <c r="L21" s="96">
        <v>31.113</v>
      </c>
      <c r="M21" s="96">
        <v>51.762</v>
      </c>
      <c r="N21" s="96">
        <v>15.481999999999999</v>
      </c>
      <c r="O21" s="96">
        <v>31.241</v>
      </c>
      <c r="P21" s="96">
        <v>140.88200000000001</v>
      </c>
      <c r="Q21" s="97"/>
      <c r="R21" s="97">
        <v>271.77800000000002</v>
      </c>
      <c r="S21" s="97">
        <v>267.66300000000001</v>
      </c>
      <c r="T21" s="97">
        <v>268.58800000000002</v>
      </c>
      <c r="U21" s="97">
        <v>263.32</v>
      </c>
      <c r="V21" s="97">
        <v>265.24099999999999</v>
      </c>
      <c r="W21" s="97">
        <v>266.12599999999998</v>
      </c>
      <c r="X21" s="97">
        <f t="shared" si="16"/>
        <v>271.77800000000002</v>
      </c>
      <c r="Y21" s="97">
        <f t="shared" si="17"/>
        <v>263.32</v>
      </c>
      <c r="Z21" s="97">
        <f t="shared" si="18"/>
        <v>267.11933333333332</v>
      </c>
      <c r="AA21" s="97">
        <f t="shared" si="19"/>
        <v>2.9361713619383236</v>
      </c>
      <c r="AB21" s="97">
        <f t="shared" si="20"/>
        <v>1.099198371491265</v>
      </c>
      <c r="AC21" s="97"/>
      <c r="AD21" s="97"/>
      <c r="AE21" s="97">
        <v>139.31</v>
      </c>
      <c r="AF21" s="97">
        <v>143.41</v>
      </c>
      <c r="AG21" s="97">
        <v>141.12</v>
      </c>
      <c r="AH21" s="97">
        <v>137.72999999999999</v>
      </c>
      <c r="AI21" s="97"/>
      <c r="AJ21" s="97">
        <v>144.61000000000001</v>
      </c>
      <c r="AK21" s="96">
        <f t="shared" si="26"/>
        <v>144.61000000000001</v>
      </c>
      <c r="AL21" s="96">
        <f t="shared" si="27"/>
        <v>137.72999999999999</v>
      </c>
      <c r="AM21" s="96">
        <f t="shared" si="28"/>
        <v>141.23600000000002</v>
      </c>
      <c r="AN21" s="86">
        <f t="shared" si="29"/>
        <v>2.8339513051568184</v>
      </c>
      <c r="AO21" s="75">
        <v>136</v>
      </c>
      <c r="AP21" s="86">
        <f t="shared" si="25"/>
        <v>3.8500000000000134</v>
      </c>
    </row>
    <row r="22" spans="1:42">
      <c r="A22" s="85" t="s">
        <v>268</v>
      </c>
      <c r="B22" s="96">
        <v>57.591000000000001</v>
      </c>
      <c r="C22" s="96">
        <v>49.912999999999997</v>
      </c>
      <c r="D22" s="96">
        <v>29.498000000000001</v>
      </c>
      <c r="E22" s="96">
        <v>34.256</v>
      </c>
      <c r="F22" s="96">
        <v>5.7759999999999998</v>
      </c>
      <c r="G22" s="96">
        <v>73.989000000000004</v>
      </c>
      <c r="H22" s="96">
        <v>81.760000000000005</v>
      </c>
      <c r="I22" s="96">
        <v>72.593999999999994</v>
      </c>
      <c r="J22" s="97">
        <v>103.71</v>
      </c>
      <c r="K22" s="96">
        <v>43.747999999999998</v>
      </c>
      <c r="L22" s="96">
        <v>81.724000000000004</v>
      </c>
      <c r="M22" s="96">
        <v>65.424999999999997</v>
      </c>
      <c r="N22" s="96">
        <v>28.021999999999998</v>
      </c>
      <c r="O22" s="96">
        <v>82.126000000000005</v>
      </c>
      <c r="P22" s="96">
        <v>100.866</v>
      </c>
      <c r="Q22" s="97"/>
      <c r="R22" s="97">
        <v>66.992000000000004</v>
      </c>
      <c r="S22" s="97">
        <v>68.394000000000005</v>
      </c>
      <c r="T22" s="97">
        <v>66.11</v>
      </c>
      <c r="U22" s="97">
        <v>57.164999999999999</v>
      </c>
      <c r="V22" s="97">
        <v>60.113999999999997</v>
      </c>
      <c r="W22" s="97">
        <v>58.890999999999998</v>
      </c>
      <c r="X22" s="97">
        <f t="shared" si="16"/>
        <v>68.394000000000005</v>
      </c>
      <c r="Y22" s="97">
        <f t="shared" si="17"/>
        <v>57.164999999999999</v>
      </c>
      <c r="Z22" s="97">
        <f t="shared" si="18"/>
        <v>62.94433333333334</v>
      </c>
      <c r="AA22" s="97">
        <f t="shared" si="19"/>
        <v>4.7737806680519679</v>
      </c>
      <c r="AB22" s="97">
        <f t="shared" si="20"/>
        <v>7.5841309538883044</v>
      </c>
      <c r="AC22" s="97"/>
      <c r="AD22" s="97"/>
      <c r="AE22" s="97">
        <v>106.61</v>
      </c>
      <c r="AF22" s="97">
        <v>101.54</v>
      </c>
      <c r="AG22" s="97">
        <v>108.25</v>
      </c>
      <c r="AH22" s="97">
        <v>98.53</v>
      </c>
      <c r="AI22" s="97"/>
      <c r="AJ22" s="97">
        <v>103.32</v>
      </c>
      <c r="AK22" s="96">
        <f t="shared" si="26"/>
        <v>108.25</v>
      </c>
      <c r="AL22" s="96">
        <f t="shared" si="27"/>
        <v>98.53</v>
      </c>
      <c r="AM22" s="96">
        <f t="shared" si="28"/>
        <v>103.65</v>
      </c>
      <c r="AN22" s="86">
        <f t="shared" si="29"/>
        <v>3.8954139702989194</v>
      </c>
      <c r="AO22" s="75">
        <v>105</v>
      </c>
      <c r="AP22" s="86">
        <f t="shared" si="25"/>
        <v>-1.2857142857142803</v>
      </c>
    </row>
    <row r="23" spans="1:42">
      <c r="A23" s="85" t="s">
        <v>141</v>
      </c>
      <c r="B23" s="96">
        <v>11.749000000000001</v>
      </c>
      <c r="C23" s="96">
        <v>1.1399999999999999</v>
      </c>
      <c r="D23" s="96">
        <v>5.0839999999999996</v>
      </c>
      <c r="E23" s="96">
        <v>6.4690000000000003</v>
      </c>
      <c r="F23" s="96">
        <v>8.2639999999999993</v>
      </c>
      <c r="G23" s="96">
        <v>19.324000000000002</v>
      </c>
      <c r="H23" s="7" t="s">
        <v>274</v>
      </c>
      <c r="I23" s="96">
        <v>18.010999999999999</v>
      </c>
      <c r="J23" s="97">
        <v>25.16</v>
      </c>
      <c r="K23" s="96">
        <v>7.657</v>
      </c>
      <c r="L23" s="7" t="s">
        <v>274</v>
      </c>
      <c r="M23" s="96">
        <v>17.686</v>
      </c>
      <c r="N23" s="96">
        <v>2.4390000000000001</v>
      </c>
      <c r="O23" s="96">
        <v>23.681999999999999</v>
      </c>
      <c r="P23" s="96">
        <v>28.346</v>
      </c>
      <c r="Q23" s="97"/>
      <c r="R23" s="97">
        <v>13.115</v>
      </c>
      <c r="S23" s="97">
        <v>14.000999999999999</v>
      </c>
      <c r="T23" s="97">
        <v>11.635</v>
      </c>
      <c r="U23" s="97">
        <v>14.964</v>
      </c>
      <c r="V23" s="97">
        <v>12.916</v>
      </c>
      <c r="W23" s="97">
        <v>13.573</v>
      </c>
      <c r="X23" s="97">
        <f t="shared" si="16"/>
        <v>14.964</v>
      </c>
      <c r="Y23" s="97">
        <f t="shared" si="17"/>
        <v>11.635</v>
      </c>
      <c r="Z23" s="97">
        <f t="shared" si="18"/>
        <v>13.367333333333335</v>
      </c>
      <c r="AA23" s="97">
        <f t="shared" si="19"/>
        <v>1.1190647285419493</v>
      </c>
      <c r="AB23" s="97">
        <f t="shared" si="20"/>
        <v>8.3716377877059678</v>
      </c>
      <c r="AC23" s="97"/>
      <c r="AD23" s="97"/>
      <c r="AE23" s="97">
        <v>21.6</v>
      </c>
      <c r="AF23" s="97">
        <v>27.57</v>
      </c>
      <c r="AG23" s="97">
        <v>28.8</v>
      </c>
      <c r="AH23" s="97">
        <v>23</v>
      </c>
      <c r="AI23" s="97"/>
      <c r="AJ23" s="97">
        <v>29.81</v>
      </c>
      <c r="AK23" s="96">
        <f t="shared" si="26"/>
        <v>29.81</v>
      </c>
      <c r="AL23" s="96">
        <f t="shared" si="27"/>
        <v>21.6</v>
      </c>
      <c r="AM23" s="96">
        <f t="shared" si="28"/>
        <v>26.155999999999999</v>
      </c>
      <c r="AN23" s="86">
        <f t="shared" si="29"/>
        <v>3.642091432130715</v>
      </c>
      <c r="AO23" s="75">
        <v>27.6</v>
      </c>
      <c r="AP23" s="86">
        <f t="shared" si="25"/>
        <v>-5.2318840579710235</v>
      </c>
    </row>
    <row r="24" spans="1:42">
      <c r="A24" s="85" t="s">
        <v>258</v>
      </c>
      <c r="B24" s="96">
        <v>41.917000000000002</v>
      </c>
      <c r="C24" s="7" t="s">
        <v>274</v>
      </c>
      <c r="D24" s="7" t="s">
        <v>274</v>
      </c>
      <c r="E24" s="7" t="s">
        <v>274</v>
      </c>
      <c r="F24" s="96">
        <v>31.702999999999999</v>
      </c>
      <c r="G24" s="96">
        <v>37.1</v>
      </c>
      <c r="H24" s="7" t="s">
        <v>274</v>
      </c>
      <c r="I24" s="96">
        <v>42.631999999999998</v>
      </c>
      <c r="J24" s="97"/>
      <c r="K24" s="7" t="s">
        <v>274</v>
      </c>
      <c r="L24" s="7" t="s">
        <v>274</v>
      </c>
      <c r="M24" s="96">
        <v>41.061999999999998</v>
      </c>
      <c r="N24" s="7" t="s">
        <v>274</v>
      </c>
      <c r="O24" s="96">
        <v>43.960999999999999</v>
      </c>
      <c r="P24" s="96">
        <v>141.535</v>
      </c>
      <c r="Q24" s="97"/>
      <c r="R24" s="97" t="s">
        <v>274</v>
      </c>
      <c r="S24" s="97" t="s">
        <v>274</v>
      </c>
      <c r="T24" s="97" t="s">
        <v>274</v>
      </c>
      <c r="U24" s="97" t="s">
        <v>274</v>
      </c>
      <c r="V24" s="97" t="s">
        <v>274</v>
      </c>
      <c r="W24" s="97">
        <v>28.706</v>
      </c>
      <c r="X24" s="97">
        <f t="shared" si="16"/>
        <v>28.706</v>
      </c>
      <c r="Y24" s="97">
        <f t="shared" si="17"/>
        <v>28.706</v>
      </c>
      <c r="Z24" s="97">
        <f t="shared" si="18"/>
        <v>28.706</v>
      </c>
      <c r="AA24" s="97"/>
      <c r="AB24" s="97"/>
      <c r="AC24" s="97"/>
      <c r="AD24" s="97"/>
      <c r="AE24" s="97"/>
      <c r="AF24" s="97"/>
      <c r="AG24" s="97"/>
      <c r="AH24" s="97"/>
      <c r="AI24" s="97"/>
      <c r="AJ24" s="97"/>
      <c r="AK24" s="96"/>
      <c r="AL24" s="96"/>
      <c r="AM24" s="96"/>
      <c r="AN24" s="86"/>
      <c r="AO24" s="75"/>
      <c r="AP24" s="86"/>
    </row>
    <row r="25" spans="1:42">
      <c r="A25" s="85" t="s">
        <v>257</v>
      </c>
      <c r="B25" s="7" t="s">
        <v>274</v>
      </c>
      <c r="C25" s="7" t="s">
        <v>274</v>
      </c>
      <c r="D25" s="96">
        <v>2.1789999999999998</v>
      </c>
      <c r="E25" s="96">
        <v>1.1870000000000001</v>
      </c>
      <c r="F25" s="96">
        <v>2.0649999999999999</v>
      </c>
      <c r="G25" s="96">
        <v>1.0680000000000001</v>
      </c>
      <c r="H25" s="96">
        <v>0.89700000000000002</v>
      </c>
      <c r="I25" s="96">
        <v>1.867</v>
      </c>
      <c r="J25" s="97">
        <v>1.1000000000000001</v>
      </c>
      <c r="K25" s="7" t="s">
        <v>274</v>
      </c>
      <c r="L25" s="96">
        <v>2.113</v>
      </c>
      <c r="M25" s="96">
        <v>1.099</v>
      </c>
      <c r="N25" s="96">
        <v>1.2989999999999999</v>
      </c>
      <c r="O25" s="96">
        <v>2.2599999999999998</v>
      </c>
      <c r="P25" s="96">
        <v>11.548999999999999</v>
      </c>
      <c r="Q25" s="97"/>
      <c r="R25" s="97">
        <v>3.7949999999999999</v>
      </c>
      <c r="S25" s="97">
        <v>3.38</v>
      </c>
      <c r="T25" s="97">
        <v>3.415</v>
      </c>
      <c r="U25" s="97">
        <v>4.1790000000000003</v>
      </c>
      <c r="V25" s="97">
        <v>2.0499999999999998</v>
      </c>
      <c r="W25" s="97">
        <v>1.371</v>
      </c>
      <c r="X25" s="97">
        <f t="shared" si="16"/>
        <v>4.1790000000000003</v>
      </c>
      <c r="Y25" s="97">
        <f t="shared" si="17"/>
        <v>1.371</v>
      </c>
      <c r="Z25" s="97">
        <f t="shared" si="18"/>
        <v>3.0316666666666663</v>
      </c>
      <c r="AA25" s="97">
        <f t="shared" si="19"/>
        <v>1.0852479286626955</v>
      </c>
      <c r="AB25" s="97">
        <f t="shared" si="20"/>
        <v>35.797072963035589</v>
      </c>
      <c r="AC25" s="97"/>
      <c r="AD25" s="97"/>
      <c r="AE25" s="97">
        <v>11.8</v>
      </c>
      <c r="AF25" s="97">
        <v>10.11</v>
      </c>
      <c r="AG25" s="97">
        <v>10.02</v>
      </c>
      <c r="AH25" s="97">
        <v>12.38</v>
      </c>
      <c r="AI25" s="97"/>
      <c r="AJ25" s="97">
        <v>12.23</v>
      </c>
      <c r="AK25" s="96">
        <f t="shared" si="26"/>
        <v>12.38</v>
      </c>
      <c r="AL25" s="96">
        <f t="shared" si="27"/>
        <v>10.02</v>
      </c>
      <c r="AM25" s="96">
        <f t="shared" si="28"/>
        <v>11.308000000000002</v>
      </c>
      <c r="AN25" s="86">
        <f t="shared" si="29"/>
        <v>1.1549328984837177</v>
      </c>
      <c r="AO25" s="75">
        <v>11</v>
      </c>
      <c r="AP25" s="86">
        <f t="shared" si="25"/>
        <v>2.8000000000000145</v>
      </c>
    </row>
    <row r="26" spans="1:42">
      <c r="A26" s="85" t="s">
        <v>142</v>
      </c>
      <c r="B26" s="96">
        <v>479.35199999999998</v>
      </c>
      <c r="C26" s="96">
        <v>29.693999999999999</v>
      </c>
      <c r="D26" s="96">
        <v>42.640999999999998</v>
      </c>
      <c r="E26" s="96">
        <v>60.32</v>
      </c>
      <c r="F26" s="96">
        <v>619.09400000000005</v>
      </c>
      <c r="G26" s="96">
        <v>476.22899999999998</v>
      </c>
      <c r="H26" s="96">
        <v>15.923</v>
      </c>
      <c r="I26" s="96">
        <v>398.44099999999997</v>
      </c>
      <c r="J26" s="97">
        <v>899.24</v>
      </c>
      <c r="K26" s="96">
        <v>27.035</v>
      </c>
      <c r="L26" s="96">
        <v>21.638999999999999</v>
      </c>
      <c r="M26" s="96">
        <v>477.49900000000002</v>
      </c>
      <c r="N26" s="96">
        <v>36.780999999999999</v>
      </c>
      <c r="O26" s="96">
        <v>499.33</v>
      </c>
      <c r="P26" s="96">
        <v>406.11900000000003</v>
      </c>
      <c r="Q26" s="97"/>
      <c r="R26" s="97">
        <v>478.75599999999997</v>
      </c>
      <c r="S26" s="97">
        <v>475.91</v>
      </c>
      <c r="T26" s="97">
        <v>471.77199999999999</v>
      </c>
      <c r="U26" s="97">
        <v>476.77800000000002</v>
      </c>
      <c r="V26" s="97">
        <v>479.10899999999998</v>
      </c>
      <c r="W26" s="97">
        <v>478.02199999999999</v>
      </c>
      <c r="X26" s="97">
        <f t="shared" si="16"/>
        <v>479.10899999999998</v>
      </c>
      <c r="Y26" s="97">
        <f t="shared" si="17"/>
        <v>471.77199999999999</v>
      </c>
      <c r="Z26" s="97">
        <f t="shared" si="18"/>
        <v>476.72449999999998</v>
      </c>
      <c r="AA26" s="97">
        <f t="shared" si="19"/>
        <v>2.7088694136115095</v>
      </c>
      <c r="AB26" s="97">
        <f t="shared" si="20"/>
        <v>0.56822534055025686</v>
      </c>
      <c r="AC26" s="97"/>
      <c r="AD26" s="97"/>
      <c r="AE26" s="97">
        <v>391.59</v>
      </c>
      <c r="AF26" s="97">
        <v>387.79</v>
      </c>
      <c r="AG26" s="97">
        <v>393.64</v>
      </c>
      <c r="AH26" s="97">
        <v>390.45</v>
      </c>
      <c r="AI26" s="97"/>
      <c r="AJ26" s="97">
        <v>390.16</v>
      </c>
      <c r="AK26" s="96">
        <f t="shared" si="26"/>
        <v>393.64</v>
      </c>
      <c r="AL26" s="96">
        <f t="shared" si="27"/>
        <v>387.79</v>
      </c>
      <c r="AM26" s="96">
        <f t="shared" si="28"/>
        <v>390.726</v>
      </c>
      <c r="AN26" s="86">
        <f t="shared" si="29"/>
        <v>2.1362654329459936</v>
      </c>
      <c r="AO26" s="75">
        <v>403</v>
      </c>
      <c r="AP26" s="86">
        <f t="shared" si="25"/>
        <v>-3.0456575682382137</v>
      </c>
    </row>
    <row r="27" spans="1:42">
      <c r="A27" s="95" t="s">
        <v>143</v>
      </c>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row>
    <row r="28" spans="1:42">
      <c r="A28" s="85" t="s">
        <v>145</v>
      </c>
      <c r="B28" s="86">
        <v>0.50900000000000001</v>
      </c>
      <c r="C28" s="98">
        <v>0</v>
      </c>
      <c r="D28" s="98"/>
      <c r="E28" s="98">
        <v>0</v>
      </c>
      <c r="F28" s="98"/>
      <c r="G28" s="98">
        <v>0.47199999999999998</v>
      </c>
      <c r="H28" s="98">
        <v>0</v>
      </c>
      <c r="I28" s="98">
        <v>0.45700000000000002</v>
      </c>
      <c r="J28" s="98">
        <v>0.65800000000000003</v>
      </c>
      <c r="K28" s="98">
        <v>0</v>
      </c>
      <c r="L28" s="98">
        <v>0</v>
      </c>
      <c r="M28" s="98">
        <v>0.47899999999999998</v>
      </c>
      <c r="N28" s="98"/>
      <c r="O28" s="98">
        <v>0.437</v>
      </c>
      <c r="P28" s="98"/>
      <c r="Q28" s="98"/>
      <c r="R28" s="98"/>
      <c r="S28" s="98"/>
      <c r="T28" s="98"/>
      <c r="U28" s="98"/>
      <c r="V28" s="98"/>
      <c r="W28" s="98"/>
      <c r="X28" s="98"/>
      <c r="Y28" s="98"/>
      <c r="Z28" s="98"/>
      <c r="AA28" s="98"/>
      <c r="AB28" s="98"/>
      <c r="AC28" s="98"/>
      <c r="AD28" s="98"/>
      <c r="AE28" s="7"/>
      <c r="AF28" s="7"/>
      <c r="AG28" s="7"/>
      <c r="AH28" s="7"/>
      <c r="AI28" s="7"/>
      <c r="AJ28" s="7"/>
      <c r="AK28" s="7"/>
      <c r="AL28" s="7"/>
      <c r="AM28" s="7"/>
      <c r="AN28" s="7"/>
      <c r="AO28" s="7"/>
    </row>
    <row r="29" spans="1:42">
      <c r="A29" s="85" t="s">
        <v>250</v>
      </c>
      <c r="B29" s="86">
        <v>0.24</v>
      </c>
      <c r="C29" s="98">
        <v>0.107</v>
      </c>
      <c r="D29" s="98"/>
      <c r="E29" s="98">
        <v>0.14199999999999999</v>
      </c>
      <c r="F29" s="98"/>
      <c r="G29" s="98">
        <v>0.246</v>
      </c>
      <c r="H29" s="98">
        <v>1.6E-2</v>
      </c>
      <c r="I29" s="98">
        <v>0.25</v>
      </c>
      <c r="J29" s="98">
        <v>0.20599999999999999</v>
      </c>
      <c r="K29" s="98">
        <v>0</v>
      </c>
      <c r="L29" s="98">
        <v>2.4E-2</v>
      </c>
      <c r="M29" s="98">
        <v>0.13700000000000001</v>
      </c>
      <c r="N29" s="98"/>
      <c r="O29" s="98">
        <v>0.316</v>
      </c>
      <c r="P29" s="98"/>
      <c r="Q29" s="98"/>
      <c r="R29" s="98"/>
      <c r="S29" s="98"/>
      <c r="T29" s="98"/>
      <c r="U29" s="98"/>
      <c r="V29" s="98"/>
      <c r="W29" s="98"/>
      <c r="X29" s="98"/>
      <c r="Y29" s="98"/>
      <c r="Z29" s="98"/>
      <c r="AA29" s="98"/>
      <c r="AB29" s="98"/>
      <c r="AC29" s="98"/>
      <c r="AD29" s="98"/>
      <c r="AE29" s="7"/>
      <c r="AF29" s="7"/>
      <c r="AG29" s="7"/>
      <c r="AH29" s="7"/>
      <c r="AI29" s="7"/>
      <c r="AJ29" s="7"/>
      <c r="AK29" s="7"/>
      <c r="AL29" s="7"/>
      <c r="AM29" s="7"/>
      <c r="AN29" s="7"/>
      <c r="AO29" s="7"/>
    </row>
    <row r="30" spans="1:42">
      <c r="A30" s="85" t="s">
        <v>146</v>
      </c>
      <c r="B30" s="86">
        <v>9.6000000000000002E-2</v>
      </c>
      <c r="C30" s="98">
        <v>0.46600000000000003</v>
      </c>
      <c r="D30" s="98"/>
      <c r="E30" s="98">
        <v>0.73699999999999999</v>
      </c>
      <c r="F30" s="98"/>
      <c r="G30" s="98">
        <v>0.16500000000000001</v>
      </c>
      <c r="H30" s="98">
        <v>0.32500000000000001</v>
      </c>
      <c r="I30" s="98">
        <v>0.17399999999999999</v>
      </c>
      <c r="J30" s="98">
        <v>6.6000000000000003E-2</v>
      </c>
      <c r="K30" s="98">
        <v>0.72099999999999997</v>
      </c>
      <c r="L30" s="98">
        <v>0.14599999999999999</v>
      </c>
      <c r="M30" s="98">
        <v>0.26500000000000001</v>
      </c>
      <c r="N30" s="98"/>
      <c r="O30" s="98">
        <v>4.8000000000000001E-2</v>
      </c>
      <c r="P30" s="98"/>
      <c r="Q30" s="98"/>
      <c r="R30" s="98"/>
      <c r="S30" s="98"/>
      <c r="T30" s="98"/>
      <c r="U30" s="98"/>
      <c r="V30" s="98"/>
      <c r="W30" s="98"/>
      <c r="X30" s="98"/>
      <c r="Y30" s="98"/>
      <c r="Z30" s="98"/>
      <c r="AA30" s="98"/>
      <c r="AB30" s="98"/>
      <c r="AC30" s="98"/>
      <c r="AD30" s="98"/>
      <c r="AE30" s="7"/>
      <c r="AF30" s="7"/>
      <c r="AG30" s="7"/>
      <c r="AH30" s="7"/>
      <c r="AI30" s="7"/>
      <c r="AJ30" s="7"/>
      <c r="AK30" s="7"/>
      <c r="AL30" s="7"/>
      <c r="AM30" s="7"/>
      <c r="AN30" s="7"/>
      <c r="AO30" s="7"/>
    </row>
    <row r="31" spans="1:42">
      <c r="A31" s="85" t="s">
        <v>251</v>
      </c>
      <c r="B31" s="86">
        <v>0</v>
      </c>
      <c r="C31" s="98">
        <v>0.39200000000000002</v>
      </c>
      <c r="D31" s="98"/>
      <c r="E31" s="98">
        <v>6.0000000000000001E-3</v>
      </c>
      <c r="F31" s="98"/>
      <c r="G31" s="98">
        <v>0</v>
      </c>
      <c r="H31" s="98">
        <v>0.63500000000000001</v>
      </c>
      <c r="I31" s="98">
        <v>0</v>
      </c>
      <c r="J31" s="98">
        <v>0</v>
      </c>
      <c r="K31" s="98">
        <v>0.27300000000000002</v>
      </c>
      <c r="L31" s="98">
        <v>0.69399999999999995</v>
      </c>
      <c r="M31" s="98">
        <v>0</v>
      </c>
      <c r="N31" s="98"/>
      <c r="O31" s="98">
        <v>0</v>
      </c>
      <c r="P31" s="98"/>
      <c r="Q31" s="98"/>
      <c r="R31" s="98"/>
      <c r="S31" s="98"/>
      <c r="T31" s="98"/>
      <c r="U31" s="98"/>
      <c r="V31" s="98"/>
      <c r="W31" s="98"/>
      <c r="X31" s="98"/>
      <c r="Y31" s="98"/>
      <c r="Z31" s="98"/>
      <c r="AA31" s="98"/>
      <c r="AB31" s="98"/>
      <c r="AC31" s="98"/>
      <c r="AD31" s="98"/>
      <c r="AE31" s="7"/>
      <c r="AF31" s="7"/>
      <c r="AG31" s="7"/>
      <c r="AH31" s="7"/>
      <c r="AI31" s="7"/>
      <c r="AJ31" s="7"/>
      <c r="AK31" s="7"/>
      <c r="AL31" s="7"/>
      <c r="AM31" s="7"/>
      <c r="AN31" s="7"/>
      <c r="AO31" s="7"/>
    </row>
    <row r="32" spans="1:42">
      <c r="A32" s="85" t="s">
        <v>249</v>
      </c>
      <c r="B32" s="86">
        <v>4.1000000000000002E-2</v>
      </c>
      <c r="C32" s="98">
        <v>2E-3</v>
      </c>
      <c r="D32" s="98"/>
      <c r="E32" s="98">
        <v>0</v>
      </c>
      <c r="F32" s="98"/>
      <c r="G32" s="98">
        <v>3.7999999999999999E-2</v>
      </c>
      <c r="H32" s="98">
        <v>1.7000000000000001E-2</v>
      </c>
      <c r="I32" s="98">
        <v>4.4999999999999998E-2</v>
      </c>
      <c r="J32" s="98">
        <v>2.3E-2</v>
      </c>
      <c r="K32" s="98">
        <v>0</v>
      </c>
      <c r="L32" s="98">
        <v>6.0000000000000001E-3</v>
      </c>
      <c r="M32" s="98">
        <v>5.5E-2</v>
      </c>
      <c r="N32" s="98"/>
      <c r="O32" s="98">
        <v>4.2999999999999997E-2</v>
      </c>
      <c r="P32" s="98"/>
      <c r="Q32" s="98"/>
      <c r="R32" s="98"/>
      <c r="S32" s="98"/>
      <c r="T32" s="98"/>
      <c r="U32" s="98"/>
      <c r="V32" s="98"/>
      <c r="W32" s="98"/>
      <c r="X32" s="98"/>
      <c r="Y32" s="98"/>
      <c r="Z32" s="98"/>
      <c r="AA32" s="98"/>
      <c r="AB32" s="98"/>
      <c r="AC32" s="98"/>
      <c r="AD32" s="98"/>
      <c r="AE32" s="7"/>
      <c r="AF32" s="7"/>
      <c r="AG32" s="7"/>
      <c r="AH32" s="7"/>
      <c r="AI32" s="7"/>
      <c r="AJ32" s="7"/>
      <c r="AK32" s="7"/>
      <c r="AL32" s="7"/>
      <c r="AM32" s="7"/>
      <c r="AN32" s="7"/>
      <c r="AO32" s="7"/>
    </row>
    <row r="33" spans="1:43">
      <c r="A33" s="85" t="s">
        <v>144</v>
      </c>
      <c r="B33" s="86">
        <v>2.3E-2</v>
      </c>
      <c r="C33" s="98">
        <v>0</v>
      </c>
      <c r="D33" s="98"/>
      <c r="E33" s="98">
        <v>0</v>
      </c>
      <c r="F33" s="98"/>
      <c r="G33" s="98">
        <v>0</v>
      </c>
      <c r="H33" s="98">
        <v>0</v>
      </c>
      <c r="I33" s="98">
        <v>2.1999999999999999E-2</v>
      </c>
      <c r="J33" s="98">
        <v>4.7E-2</v>
      </c>
      <c r="K33" s="98">
        <v>0</v>
      </c>
      <c r="L33" s="98">
        <v>0</v>
      </c>
      <c r="M33" s="98">
        <v>3.3000000000000002E-2</v>
      </c>
      <c r="N33" s="98"/>
      <c r="O33" s="98">
        <v>3.6999999999999998E-2</v>
      </c>
      <c r="P33" s="98"/>
      <c r="Q33" s="98"/>
      <c r="R33" s="98"/>
      <c r="S33" s="98"/>
      <c r="T33" s="98"/>
      <c r="U33" s="98"/>
      <c r="V33" s="98"/>
      <c r="W33" s="98"/>
      <c r="X33" s="98"/>
      <c r="Y33" s="98"/>
      <c r="Z33" s="98"/>
      <c r="AA33" s="98"/>
      <c r="AB33" s="98"/>
      <c r="AC33" s="98"/>
      <c r="AD33" s="98"/>
      <c r="AE33" s="7"/>
      <c r="AF33" s="7"/>
      <c r="AG33" s="7"/>
      <c r="AH33" s="7"/>
      <c r="AI33" s="7"/>
      <c r="AJ33" s="7"/>
      <c r="AK33" s="7"/>
      <c r="AL33" s="7"/>
      <c r="AM33" s="7"/>
      <c r="AN33" s="7"/>
      <c r="AO33" s="7"/>
    </row>
    <row r="34" spans="1:43">
      <c r="A34" s="99" t="s">
        <v>248</v>
      </c>
      <c r="B34" s="100">
        <v>9.0999999999999998E-2</v>
      </c>
      <c r="C34" s="100">
        <v>3.3000000000000002E-2</v>
      </c>
      <c r="D34" s="100"/>
      <c r="E34" s="100">
        <v>0.115</v>
      </c>
      <c r="F34" s="100"/>
      <c r="G34" s="100">
        <v>7.9000000000000001E-2</v>
      </c>
      <c r="H34" s="100">
        <v>7.0000000000000001E-3</v>
      </c>
      <c r="I34" s="100">
        <v>5.1999999999999998E-2</v>
      </c>
      <c r="J34" s="100">
        <v>0</v>
      </c>
      <c r="K34" s="100">
        <v>6.0000000000000001E-3</v>
      </c>
      <c r="L34" s="100">
        <v>0.13</v>
      </c>
      <c r="M34" s="100">
        <v>3.1E-2</v>
      </c>
      <c r="N34" s="100"/>
      <c r="O34" s="100">
        <v>0.11899999999999999</v>
      </c>
      <c r="P34" s="100"/>
      <c r="Q34" s="100"/>
      <c r="R34" s="100"/>
      <c r="S34" s="100"/>
      <c r="T34" s="100"/>
      <c r="U34" s="100"/>
      <c r="V34" s="100"/>
      <c r="W34" s="100"/>
      <c r="X34" s="100"/>
      <c r="Y34" s="100"/>
      <c r="Z34" s="100"/>
      <c r="AA34" s="100"/>
      <c r="AB34" s="100"/>
      <c r="AC34" s="100"/>
      <c r="AD34" s="100"/>
      <c r="AE34" s="101"/>
      <c r="AF34" s="101"/>
      <c r="AG34" s="101"/>
      <c r="AH34" s="101"/>
      <c r="AI34" s="101"/>
      <c r="AJ34" s="101"/>
      <c r="AK34" s="101"/>
      <c r="AL34" s="101"/>
      <c r="AM34" s="101"/>
      <c r="AN34" s="101"/>
      <c r="AO34" s="101"/>
      <c r="AP34" s="101"/>
      <c r="AQ34" s="102"/>
    </row>
    <row r="35" spans="1:43" ht="28" customHeight="1">
      <c r="A35" s="195" t="s">
        <v>421</v>
      </c>
      <c r="B35" s="195"/>
      <c r="C35" s="195"/>
      <c r="D35" s="195"/>
      <c r="E35" s="195"/>
      <c r="F35" s="195"/>
      <c r="G35" s="195"/>
      <c r="H35" s="195"/>
      <c r="I35" s="195"/>
      <c r="J35" s="195"/>
    </row>
    <row r="36" spans="1:43">
      <c r="A36" s="103" t="s">
        <v>422</v>
      </c>
      <c r="B36" s="104"/>
      <c r="C36" s="104"/>
      <c r="D36" s="104"/>
      <c r="E36" s="105"/>
      <c r="F36" s="105"/>
      <c r="G36" s="105"/>
      <c r="H36" s="73"/>
      <c r="I36" s="73"/>
      <c r="J36" s="73"/>
    </row>
    <row r="37" spans="1:43" s="74" customFormat="1">
      <c r="A37" s="74" t="s">
        <v>423</v>
      </c>
      <c r="AP37" s="75"/>
    </row>
    <row r="40" spans="1:43">
      <c r="B40" s="55"/>
      <c r="C40" s="55"/>
      <c r="D40" s="55"/>
      <c r="E40" s="55"/>
      <c r="F40" s="55"/>
      <c r="G40" s="55"/>
      <c r="H40" s="55"/>
      <c r="I40" s="55"/>
      <c r="J40" s="55"/>
      <c r="K40" s="55"/>
      <c r="L40" s="55"/>
      <c r="M40" s="55"/>
      <c r="N40" s="55"/>
      <c r="O40" s="55"/>
    </row>
  </sheetData>
  <mergeCells count="3">
    <mergeCell ref="AE3:AJ3"/>
    <mergeCell ref="AE2:AJ2"/>
    <mergeCell ref="A35:J3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3"/>
  <sheetViews>
    <sheetView workbookViewId="0">
      <selection activeCell="K1" sqref="K1:K1048576"/>
    </sheetView>
  </sheetViews>
  <sheetFormatPr baseColWidth="10" defaultRowHeight="12" x14ac:dyDescent="0"/>
  <cols>
    <col min="1" max="16384" width="10.83203125" style="5"/>
  </cols>
  <sheetData>
    <row r="1" spans="1:10">
      <c r="A1" s="74" t="s">
        <v>230</v>
      </c>
    </row>
    <row r="2" spans="1:10" s="74" customFormat="1">
      <c r="A2" s="127" t="s">
        <v>114</v>
      </c>
      <c r="B2" s="150" t="s">
        <v>161</v>
      </c>
      <c r="C2" s="150" t="s">
        <v>129</v>
      </c>
      <c r="D2" s="150" t="s">
        <v>23</v>
      </c>
      <c r="E2" s="150" t="s">
        <v>61</v>
      </c>
      <c r="F2" s="150" t="s">
        <v>25</v>
      </c>
      <c r="G2" s="150" t="s">
        <v>27</v>
      </c>
      <c r="H2" s="150" t="s">
        <v>193</v>
      </c>
      <c r="I2" s="150" t="s">
        <v>220</v>
      </c>
      <c r="J2" s="150" t="s">
        <v>22</v>
      </c>
    </row>
    <row r="3" spans="1:10">
      <c r="A3" s="135" t="s">
        <v>229</v>
      </c>
      <c r="B3" s="9"/>
      <c r="C3" s="9"/>
      <c r="D3" s="9"/>
      <c r="E3" s="9"/>
      <c r="F3" s="9"/>
      <c r="G3" s="9"/>
      <c r="H3" s="9"/>
      <c r="I3" s="9"/>
      <c r="J3" s="9"/>
    </row>
    <row r="4" spans="1:10">
      <c r="A4" s="5" t="s">
        <v>120</v>
      </c>
      <c r="B4" s="9" t="s">
        <v>221</v>
      </c>
      <c r="C4" s="9" t="s">
        <v>155</v>
      </c>
      <c r="D4" s="152">
        <v>43.542000000000002</v>
      </c>
      <c r="E4" s="152">
        <v>35.76</v>
      </c>
      <c r="F4" s="152">
        <v>0.39300000000000002</v>
      </c>
      <c r="G4" s="152">
        <v>19.103999999999999</v>
      </c>
      <c r="H4" s="152">
        <v>0.46700000000000003</v>
      </c>
      <c r="I4" s="152">
        <v>2.1999999999999999E-2</v>
      </c>
      <c r="J4" s="152">
        <f>SUM(D4:I4)</f>
        <v>99.287999999999997</v>
      </c>
    </row>
    <row r="5" spans="1:10">
      <c r="A5" s="5" t="s">
        <v>120</v>
      </c>
      <c r="B5" s="9" t="s">
        <v>221</v>
      </c>
      <c r="C5" s="9" t="s">
        <v>155</v>
      </c>
      <c r="D5" s="152">
        <v>43.554000000000002</v>
      </c>
      <c r="E5" s="152">
        <v>36.045999999999999</v>
      </c>
      <c r="F5" s="152">
        <v>0.44600000000000001</v>
      </c>
      <c r="G5" s="152">
        <v>19.027999999999999</v>
      </c>
      <c r="H5" s="152">
        <v>0.46700000000000003</v>
      </c>
      <c r="I5" s="159" t="s">
        <v>228</v>
      </c>
      <c r="J5" s="152">
        <f t="shared" ref="J5:J55" si="0">SUM(D5:I5)</f>
        <v>99.540999999999983</v>
      </c>
    </row>
    <row r="6" spans="1:10">
      <c r="A6" s="5" t="s">
        <v>120</v>
      </c>
      <c r="B6" s="9" t="s">
        <v>221</v>
      </c>
      <c r="C6" s="9" t="s">
        <v>155</v>
      </c>
      <c r="D6" s="152">
        <v>43.555999999999997</v>
      </c>
      <c r="E6" s="152">
        <v>35.875999999999998</v>
      </c>
      <c r="F6" s="152">
        <v>0.42</v>
      </c>
      <c r="G6" s="152">
        <v>19.088999999999999</v>
      </c>
      <c r="H6" s="152">
        <v>0.45600000000000002</v>
      </c>
      <c r="I6" s="159" t="s">
        <v>228</v>
      </c>
      <c r="J6" s="152">
        <f t="shared" si="0"/>
        <v>99.396999999999991</v>
      </c>
    </row>
    <row r="7" spans="1:10">
      <c r="A7" s="5" t="s">
        <v>120</v>
      </c>
      <c r="B7" s="9" t="s">
        <v>221</v>
      </c>
      <c r="C7" s="9" t="s">
        <v>155</v>
      </c>
      <c r="D7" s="152">
        <v>43.451000000000001</v>
      </c>
      <c r="E7" s="152">
        <v>35.914000000000001</v>
      </c>
      <c r="F7" s="152">
        <v>0.40200000000000002</v>
      </c>
      <c r="G7" s="152">
        <v>18.893000000000001</v>
      </c>
      <c r="H7" s="152">
        <v>0.45400000000000001</v>
      </c>
      <c r="I7" s="152">
        <v>1.9E-2</v>
      </c>
      <c r="J7" s="152">
        <f t="shared" si="0"/>
        <v>99.13300000000001</v>
      </c>
    </row>
    <row r="8" spans="1:10">
      <c r="A8" s="5" t="s">
        <v>120</v>
      </c>
      <c r="B8" s="9" t="s">
        <v>221</v>
      </c>
      <c r="C8" s="9" t="s">
        <v>155</v>
      </c>
      <c r="D8" s="152">
        <v>43.713000000000001</v>
      </c>
      <c r="E8" s="152">
        <v>36.070999999999998</v>
      </c>
      <c r="F8" s="152">
        <v>0.44</v>
      </c>
      <c r="G8" s="152">
        <v>19.065000000000001</v>
      </c>
      <c r="H8" s="152">
        <v>0.45600000000000002</v>
      </c>
      <c r="I8" s="152">
        <v>1.4E-2</v>
      </c>
      <c r="J8" s="152">
        <f t="shared" si="0"/>
        <v>99.758999999999986</v>
      </c>
    </row>
    <row r="9" spans="1:10">
      <c r="A9" s="5" t="s">
        <v>120</v>
      </c>
      <c r="B9" s="9" t="s">
        <v>221</v>
      </c>
      <c r="C9" s="9" t="s">
        <v>156</v>
      </c>
      <c r="D9" s="152">
        <v>43.680999999999997</v>
      </c>
      <c r="E9" s="152">
        <v>36.1</v>
      </c>
      <c r="F9" s="152">
        <v>0.42199999999999999</v>
      </c>
      <c r="G9" s="152">
        <v>19.134</v>
      </c>
      <c r="H9" s="152">
        <v>0.45600000000000002</v>
      </c>
      <c r="I9" s="152">
        <v>2.5999999999999999E-2</v>
      </c>
      <c r="J9" s="152">
        <f t="shared" si="0"/>
        <v>99.819000000000003</v>
      </c>
    </row>
    <row r="10" spans="1:10">
      <c r="A10" s="5" t="s">
        <v>120</v>
      </c>
      <c r="B10" s="9" t="s">
        <v>221</v>
      </c>
      <c r="C10" s="9" t="s">
        <v>156</v>
      </c>
      <c r="D10" s="152">
        <v>43.575000000000003</v>
      </c>
      <c r="E10" s="152">
        <v>36.140999999999998</v>
      </c>
      <c r="F10" s="152">
        <v>0.41299999999999998</v>
      </c>
      <c r="G10" s="152">
        <v>19.059000000000001</v>
      </c>
      <c r="H10" s="152">
        <v>0.47199999999999998</v>
      </c>
      <c r="I10" s="152">
        <v>1.7000000000000001E-2</v>
      </c>
      <c r="J10" s="152">
        <f t="shared" si="0"/>
        <v>99.676999999999992</v>
      </c>
    </row>
    <row r="11" spans="1:10">
      <c r="A11" s="5" t="s">
        <v>120</v>
      </c>
      <c r="B11" s="9" t="s">
        <v>221</v>
      </c>
      <c r="C11" s="9" t="s">
        <v>156</v>
      </c>
      <c r="D11" s="152">
        <v>43.542000000000002</v>
      </c>
      <c r="E11" s="152">
        <v>35.715000000000003</v>
      </c>
      <c r="F11" s="152">
        <v>0.36599999999999999</v>
      </c>
      <c r="G11" s="152">
        <v>18.971</v>
      </c>
      <c r="H11" s="152">
        <v>0.44</v>
      </c>
      <c r="I11" s="152">
        <v>3.0000000000000001E-3</v>
      </c>
      <c r="J11" s="152">
        <f t="shared" si="0"/>
        <v>99.037000000000006</v>
      </c>
    </row>
    <row r="12" spans="1:10">
      <c r="A12" s="5" t="s">
        <v>120</v>
      </c>
      <c r="B12" s="9" t="s">
        <v>221</v>
      </c>
      <c r="C12" s="9" t="s">
        <v>156</v>
      </c>
      <c r="D12" s="152">
        <v>43.533999999999999</v>
      </c>
      <c r="E12" s="152">
        <v>35.978000000000002</v>
      </c>
      <c r="F12" s="152">
        <v>0.39</v>
      </c>
      <c r="G12" s="152">
        <v>19.123999999999999</v>
      </c>
      <c r="H12" s="152">
        <v>0.46600000000000003</v>
      </c>
      <c r="I12" s="152">
        <v>1.0999999999999999E-2</v>
      </c>
      <c r="J12" s="152">
        <f t="shared" si="0"/>
        <v>99.502999999999986</v>
      </c>
    </row>
    <row r="13" spans="1:10">
      <c r="A13" s="5" t="s">
        <v>120</v>
      </c>
      <c r="B13" s="9" t="s">
        <v>222</v>
      </c>
      <c r="C13" s="9" t="s">
        <v>155</v>
      </c>
      <c r="D13" s="152">
        <v>43.09</v>
      </c>
      <c r="E13" s="152">
        <v>35.595999999999997</v>
      </c>
      <c r="F13" s="152">
        <v>0.38800000000000001</v>
      </c>
      <c r="G13" s="152">
        <v>19.152999999999999</v>
      </c>
      <c r="H13" s="152">
        <v>0.502</v>
      </c>
      <c r="I13" s="152">
        <v>1.6E-2</v>
      </c>
      <c r="J13" s="152">
        <f t="shared" si="0"/>
        <v>98.745000000000005</v>
      </c>
    </row>
    <row r="14" spans="1:10">
      <c r="A14" s="5" t="s">
        <v>120</v>
      </c>
      <c r="B14" s="9" t="s">
        <v>222</v>
      </c>
      <c r="C14" s="9" t="s">
        <v>155</v>
      </c>
      <c r="D14" s="152">
        <v>43.664000000000001</v>
      </c>
      <c r="E14" s="152">
        <v>35.698999999999998</v>
      </c>
      <c r="F14" s="152">
        <v>0.39</v>
      </c>
      <c r="G14" s="152">
        <v>19.084</v>
      </c>
      <c r="H14" s="152">
        <v>0.47599999999999998</v>
      </c>
      <c r="I14" s="152">
        <v>0.01</v>
      </c>
      <c r="J14" s="152">
        <f t="shared" si="0"/>
        <v>99.323000000000008</v>
      </c>
    </row>
    <row r="15" spans="1:10">
      <c r="A15" s="5" t="s">
        <v>120</v>
      </c>
      <c r="B15" s="9" t="s">
        <v>222</v>
      </c>
      <c r="C15" s="9" t="s">
        <v>155</v>
      </c>
      <c r="D15" s="152">
        <v>43.886000000000003</v>
      </c>
      <c r="E15" s="152">
        <v>36.201999999999998</v>
      </c>
      <c r="F15" s="152">
        <v>0.41199999999999998</v>
      </c>
      <c r="G15" s="152">
        <v>19.087</v>
      </c>
      <c r="H15" s="152">
        <v>0.48599999999999999</v>
      </c>
      <c r="I15" s="152">
        <v>4.0000000000000001E-3</v>
      </c>
      <c r="J15" s="152">
        <f t="shared" si="0"/>
        <v>100.07700000000001</v>
      </c>
    </row>
    <row r="16" spans="1:10">
      <c r="A16" s="5" t="s">
        <v>120</v>
      </c>
      <c r="B16" s="9" t="s">
        <v>222</v>
      </c>
      <c r="C16" s="9" t="s">
        <v>155</v>
      </c>
      <c r="D16" s="152">
        <v>43.033000000000001</v>
      </c>
      <c r="E16" s="152">
        <v>35.084000000000003</v>
      </c>
      <c r="F16" s="152">
        <v>0.40400000000000003</v>
      </c>
      <c r="G16" s="152">
        <v>18.792999999999999</v>
      </c>
      <c r="H16" s="152">
        <v>0.48899999999999999</v>
      </c>
      <c r="I16" s="152">
        <v>1.2E-2</v>
      </c>
      <c r="J16" s="152">
        <f t="shared" si="0"/>
        <v>97.814999999999998</v>
      </c>
    </row>
    <row r="17" spans="1:10">
      <c r="A17" s="5" t="s">
        <v>120</v>
      </c>
      <c r="B17" s="9" t="s">
        <v>222</v>
      </c>
      <c r="C17" s="9" t="s">
        <v>156</v>
      </c>
      <c r="D17" s="152">
        <v>44.362000000000002</v>
      </c>
      <c r="E17" s="152">
        <v>35.470999999999997</v>
      </c>
      <c r="F17" s="152">
        <v>0.47099999999999997</v>
      </c>
      <c r="G17" s="152">
        <v>18.597000000000001</v>
      </c>
      <c r="H17" s="152">
        <v>0.67900000000000005</v>
      </c>
      <c r="I17" s="152">
        <v>0.01</v>
      </c>
      <c r="J17" s="152">
        <f t="shared" si="0"/>
        <v>99.590000000000018</v>
      </c>
    </row>
    <row r="18" spans="1:10">
      <c r="A18" s="5" t="s">
        <v>120</v>
      </c>
      <c r="B18" s="9" t="s">
        <v>222</v>
      </c>
      <c r="C18" s="9" t="s">
        <v>156</v>
      </c>
      <c r="D18" s="152">
        <v>44.503</v>
      </c>
      <c r="E18" s="152">
        <v>35.381999999999998</v>
      </c>
      <c r="F18" s="152">
        <v>0.495</v>
      </c>
      <c r="G18" s="152">
        <v>18.562000000000001</v>
      </c>
      <c r="H18" s="152">
        <v>0.77700000000000002</v>
      </c>
      <c r="I18" s="152">
        <v>1.2999999999999999E-2</v>
      </c>
      <c r="J18" s="152">
        <f t="shared" si="0"/>
        <v>99.731999999999999</v>
      </c>
    </row>
    <row r="19" spans="1:10">
      <c r="A19" s="5" t="s">
        <v>120</v>
      </c>
      <c r="B19" s="9" t="s">
        <v>222</v>
      </c>
      <c r="C19" s="9" t="s">
        <v>156</v>
      </c>
      <c r="D19" s="152">
        <v>44.328000000000003</v>
      </c>
      <c r="E19" s="152">
        <v>35.241999999999997</v>
      </c>
      <c r="F19" s="152">
        <v>0.47199999999999998</v>
      </c>
      <c r="G19" s="152">
        <v>18.416</v>
      </c>
      <c r="H19" s="152">
        <v>0.79600000000000004</v>
      </c>
      <c r="I19" s="152">
        <v>8.0000000000000002E-3</v>
      </c>
      <c r="J19" s="152">
        <f t="shared" si="0"/>
        <v>99.261999999999986</v>
      </c>
    </row>
    <row r="20" spans="1:10">
      <c r="A20" s="5" t="s">
        <v>120</v>
      </c>
      <c r="B20" s="9" t="s">
        <v>222</v>
      </c>
      <c r="C20" s="9" t="s">
        <v>156</v>
      </c>
      <c r="D20" s="152">
        <v>43.677</v>
      </c>
      <c r="E20" s="152">
        <v>35.764000000000003</v>
      </c>
      <c r="F20" s="152">
        <v>0.438</v>
      </c>
      <c r="G20" s="152">
        <v>18.925000000000001</v>
      </c>
      <c r="H20" s="152">
        <v>0.51700000000000002</v>
      </c>
      <c r="I20" s="152">
        <v>2E-3</v>
      </c>
      <c r="J20" s="152">
        <f t="shared" si="0"/>
        <v>99.322999999999993</v>
      </c>
    </row>
    <row r="21" spans="1:10">
      <c r="A21" s="5" t="s">
        <v>120</v>
      </c>
      <c r="B21" s="9" t="s">
        <v>223</v>
      </c>
      <c r="C21" s="9" t="s">
        <v>155</v>
      </c>
      <c r="D21" s="152">
        <v>43.755000000000003</v>
      </c>
      <c r="E21" s="152">
        <v>35.679000000000002</v>
      </c>
      <c r="F21" s="152">
        <v>0.39500000000000002</v>
      </c>
      <c r="G21" s="152">
        <v>19.033000000000001</v>
      </c>
      <c r="H21" s="152">
        <v>0.52800000000000002</v>
      </c>
      <c r="I21" s="152">
        <v>4.0000000000000001E-3</v>
      </c>
      <c r="J21" s="152">
        <f t="shared" si="0"/>
        <v>99.394000000000005</v>
      </c>
    </row>
    <row r="22" spans="1:10">
      <c r="A22" s="5" t="s">
        <v>120</v>
      </c>
      <c r="B22" s="9" t="s">
        <v>223</v>
      </c>
      <c r="C22" s="9" t="s">
        <v>155</v>
      </c>
      <c r="D22" s="152">
        <v>43.758000000000003</v>
      </c>
      <c r="E22" s="152">
        <v>35.863</v>
      </c>
      <c r="F22" s="152">
        <v>0.46500000000000002</v>
      </c>
      <c r="G22" s="152">
        <v>19.030999999999999</v>
      </c>
      <c r="H22" s="152">
        <v>0.48899999999999999</v>
      </c>
      <c r="I22" s="152">
        <v>0.02</v>
      </c>
      <c r="J22" s="152">
        <f t="shared" si="0"/>
        <v>99.626000000000019</v>
      </c>
    </row>
    <row r="23" spans="1:10">
      <c r="A23" s="5" t="s">
        <v>120</v>
      </c>
      <c r="B23" s="9" t="s">
        <v>223</v>
      </c>
      <c r="C23" s="9" t="s">
        <v>155</v>
      </c>
      <c r="D23" s="152">
        <v>43.417999999999999</v>
      </c>
      <c r="E23" s="152">
        <v>35.881999999999998</v>
      </c>
      <c r="F23" s="152">
        <v>0.40100000000000002</v>
      </c>
      <c r="G23" s="152">
        <v>18.992999999999999</v>
      </c>
      <c r="H23" s="152">
        <v>0.499</v>
      </c>
      <c r="I23" s="152">
        <v>6.0000000000000001E-3</v>
      </c>
      <c r="J23" s="152">
        <f t="shared" si="0"/>
        <v>99.198999999999984</v>
      </c>
    </row>
    <row r="24" spans="1:10">
      <c r="A24" s="5" t="s">
        <v>120</v>
      </c>
      <c r="B24" s="9" t="s">
        <v>223</v>
      </c>
      <c r="C24" s="9" t="s">
        <v>155</v>
      </c>
      <c r="D24" s="152">
        <v>43.673999999999999</v>
      </c>
      <c r="E24" s="152">
        <v>35.872</v>
      </c>
      <c r="F24" s="152">
        <v>0.45</v>
      </c>
      <c r="G24" s="152">
        <v>18.978000000000002</v>
      </c>
      <c r="H24" s="152">
        <v>0.48299999999999998</v>
      </c>
      <c r="I24" s="152">
        <v>6.0000000000000001E-3</v>
      </c>
      <c r="J24" s="152">
        <f t="shared" si="0"/>
        <v>99.462999999999994</v>
      </c>
    </row>
    <row r="25" spans="1:10">
      <c r="A25" s="5" t="s">
        <v>120</v>
      </c>
      <c r="B25" s="9" t="s">
        <v>223</v>
      </c>
      <c r="C25" s="9" t="s">
        <v>156</v>
      </c>
      <c r="D25" s="152">
        <v>42.832999999999998</v>
      </c>
      <c r="E25" s="152">
        <v>35.317</v>
      </c>
      <c r="F25" s="152">
        <v>0.38200000000000001</v>
      </c>
      <c r="G25" s="152">
        <v>18.943000000000001</v>
      </c>
      <c r="H25" s="152">
        <v>0.50700000000000001</v>
      </c>
      <c r="I25" s="152">
        <v>1.9E-2</v>
      </c>
      <c r="J25" s="152">
        <f t="shared" si="0"/>
        <v>98.001000000000019</v>
      </c>
    </row>
    <row r="26" spans="1:10">
      <c r="A26" s="5" t="s">
        <v>120</v>
      </c>
      <c r="B26" s="9" t="s">
        <v>223</v>
      </c>
      <c r="C26" s="9" t="s">
        <v>156</v>
      </c>
      <c r="D26" s="152">
        <v>43.941000000000003</v>
      </c>
      <c r="E26" s="152">
        <v>36.014000000000003</v>
      </c>
      <c r="F26" s="152">
        <v>0.42899999999999999</v>
      </c>
      <c r="G26" s="152">
        <v>18.835999999999999</v>
      </c>
      <c r="H26" s="152">
        <v>0.54100000000000004</v>
      </c>
      <c r="I26" s="152">
        <v>3.0000000000000001E-3</v>
      </c>
      <c r="J26" s="152">
        <f t="shared" si="0"/>
        <v>99.76400000000001</v>
      </c>
    </row>
    <row r="27" spans="1:10">
      <c r="A27" s="5" t="s">
        <v>120</v>
      </c>
      <c r="B27" s="9" t="s">
        <v>223</v>
      </c>
      <c r="C27" s="9" t="s">
        <v>156</v>
      </c>
      <c r="D27" s="152">
        <v>43.676000000000002</v>
      </c>
      <c r="E27" s="152">
        <v>35.817999999999998</v>
      </c>
      <c r="F27" s="152">
        <v>0.40500000000000003</v>
      </c>
      <c r="G27" s="152">
        <v>18.920000000000002</v>
      </c>
      <c r="H27" s="152">
        <v>0.496</v>
      </c>
      <c r="I27" s="152">
        <v>1.2999999999999999E-2</v>
      </c>
      <c r="J27" s="152">
        <f t="shared" si="0"/>
        <v>99.328000000000003</v>
      </c>
    </row>
    <row r="28" spans="1:10">
      <c r="A28" s="5" t="s">
        <v>120</v>
      </c>
      <c r="B28" s="9" t="s">
        <v>223</v>
      </c>
      <c r="C28" s="9" t="s">
        <v>156</v>
      </c>
      <c r="D28" s="152">
        <v>43.823</v>
      </c>
      <c r="E28" s="152">
        <v>36.012999999999998</v>
      </c>
      <c r="F28" s="152">
        <v>0.43099999999999999</v>
      </c>
      <c r="G28" s="152">
        <v>18.969000000000001</v>
      </c>
      <c r="H28" s="152">
        <v>0.501</v>
      </c>
      <c r="I28" s="152">
        <v>1.7999999999999999E-2</v>
      </c>
      <c r="J28" s="152">
        <f t="shared" si="0"/>
        <v>99.754999999999995</v>
      </c>
    </row>
    <row r="29" spans="1:10">
      <c r="A29" s="5" t="s">
        <v>120</v>
      </c>
      <c r="B29" s="9" t="s">
        <v>224</v>
      </c>
      <c r="C29" s="9" t="s">
        <v>155</v>
      </c>
      <c r="D29" s="152">
        <v>43.527999999999999</v>
      </c>
      <c r="E29" s="152">
        <v>35.713000000000001</v>
      </c>
      <c r="F29" s="152">
        <v>0.42199999999999999</v>
      </c>
      <c r="G29" s="152">
        <v>19.132000000000001</v>
      </c>
      <c r="H29" s="152">
        <v>0.54200000000000004</v>
      </c>
      <c r="I29" s="152">
        <v>0.02</v>
      </c>
      <c r="J29" s="152">
        <f t="shared" si="0"/>
        <v>99.356999999999999</v>
      </c>
    </row>
    <row r="30" spans="1:10">
      <c r="A30" s="5" t="s">
        <v>120</v>
      </c>
      <c r="B30" s="9" t="s">
        <v>224</v>
      </c>
      <c r="C30" s="9" t="s">
        <v>155</v>
      </c>
      <c r="D30" s="152">
        <v>43.527000000000001</v>
      </c>
      <c r="E30" s="152">
        <v>35.683</v>
      </c>
      <c r="F30" s="152">
        <v>0.39900000000000002</v>
      </c>
      <c r="G30" s="152">
        <v>19.108000000000001</v>
      </c>
      <c r="H30" s="152">
        <v>0.51100000000000001</v>
      </c>
      <c r="I30" s="152">
        <v>1.2999999999999999E-2</v>
      </c>
      <c r="J30" s="152">
        <f t="shared" si="0"/>
        <v>99.241000000000014</v>
      </c>
    </row>
    <row r="31" spans="1:10">
      <c r="A31" s="5" t="s">
        <v>120</v>
      </c>
      <c r="B31" s="9" t="s">
        <v>224</v>
      </c>
      <c r="C31" s="9" t="s">
        <v>155</v>
      </c>
      <c r="D31" s="152">
        <v>43.503</v>
      </c>
      <c r="E31" s="152">
        <v>35.82</v>
      </c>
      <c r="F31" s="152">
        <v>0.39400000000000002</v>
      </c>
      <c r="G31" s="152">
        <v>19.061</v>
      </c>
      <c r="H31" s="152">
        <v>0.47399999999999998</v>
      </c>
      <c r="I31" s="152">
        <v>1.0999999999999999E-2</v>
      </c>
      <c r="J31" s="152">
        <f t="shared" si="0"/>
        <v>99.263000000000019</v>
      </c>
    </row>
    <row r="32" spans="1:10">
      <c r="A32" s="5" t="s">
        <v>120</v>
      </c>
      <c r="B32" s="9" t="s">
        <v>224</v>
      </c>
      <c r="C32" s="9" t="s">
        <v>155</v>
      </c>
      <c r="D32" s="152">
        <v>43.554000000000002</v>
      </c>
      <c r="E32" s="152">
        <v>35.770000000000003</v>
      </c>
      <c r="F32" s="152">
        <v>0.41</v>
      </c>
      <c r="G32" s="152">
        <v>19.158999999999999</v>
      </c>
      <c r="H32" s="152">
        <v>0.46400000000000002</v>
      </c>
      <c r="I32" s="152">
        <v>6.0000000000000001E-3</v>
      </c>
      <c r="J32" s="152">
        <f t="shared" si="0"/>
        <v>99.363</v>
      </c>
    </row>
    <row r="33" spans="1:10">
      <c r="A33" s="5" t="s">
        <v>120</v>
      </c>
      <c r="B33" s="9" t="s">
        <v>224</v>
      </c>
      <c r="C33" s="9" t="s">
        <v>156</v>
      </c>
      <c r="D33" s="152">
        <v>43.393999999999998</v>
      </c>
      <c r="E33" s="152">
        <v>35.656999999999996</v>
      </c>
      <c r="F33" s="152">
        <v>0.40300000000000002</v>
      </c>
      <c r="G33" s="152">
        <v>18.943999999999999</v>
      </c>
      <c r="H33" s="152">
        <v>0.51600000000000001</v>
      </c>
      <c r="I33" s="152">
        <v>1.7000000000000001E-2</v>
      </c>
      <c r="J33" s="152">
        <f t="shared" si="0"/>
        <v>98.930999999999997</v>
      </c>
    </row>
    <row r="34" spans="1:10">
      <c r="A34" s="5" t="s">
        <v>120</v>
      </c>
      <c r="B34" s="9" t="s">
        <v>224</v>
      </c>
      <c r="C34" s="9" t="s">
        <v>156</v>
      </c>
      <c r="D34" s="152">
        <v>43.465000000000003</v>
      </c>
      <c r="E34" s="152">
        <v>35.749000000000002</v>
      </c>
      <c r="F34" s="152">
        <v>0.40300000000000002</v>
      </c>
      <c r="G34" s="152">
        <v>18.943000000000001</v>
      </c>
      <c r="H34" s="152">
        <v>0.5</v>
      </c>
      <c r="I34" s="152">
        <v>2.8000000000000001E-2</v>
      </c>
      <c r="J34" s="152">
        <f t="shared" si="0"/>
        <v>99.088000000000008</v>
      </c>
    </row>
    <row r="35" spans="1:10">
      <c r="A35" s="5" t="s">
        <v>120</v>
      </c>
      <c r="B35" s="9" t="s">
        <v>224</v>
      </c>
      <c r="C35" s="9" t="s">
        <v>156</v>
      </c>
      <c r="D35" s="152">
        <v>43.406999999999996</v>
      </c>
      <c r="E35" s="152">
        <v>35.67</v>
      </c>
      <c r="F35" s="152">
        <v>0.378</v>
      </c>
      <c r="G35" s="152">
        <v>18.742999999999999</v>
      </c>
      <c r="H35" s="152">
        <v>0.53800000000000003</v>
      </c>
      <c r="I35" s="152">
        <v>1.0999999999999999E-2</v>
      </c>
      <c r="J35" s="152">
        <f t="shared" si="0"/>
        <v>98.746999999999986</v>
      </c>
    </row>
    <row r="36" spans="1:10">
      <c r="A36" s="5" t="s">
        <v>120</v>
      </c>
      <c r="B36" s="9" t="s">
        <v>225</v>
      </c>
      <c r="C36" s="9" t="s">
        <v>155</v>
      </c>
      <c r="D36" s="152">
        <v>43.655999999999999</v>
      </c>
      <c r="E36" s="152">
        <v>36.006999999999998</v>
      </c>
      <c r="F36" s="152">
        <v>0.39900000000000002</v>
      </c>
      <c r="G36" s="152">
        <v>19.026</v>
      </c>
      <c r="H36" s="152">
        <v>0.49099999999999999</v>
      </c>
      <c r="I36" s="152">
        <v>1.2E-2</v>
      </c>
      <c r="J36" s="152">
        <f t="shared" si="0"/>
        <v>99.590999999999994</v>
      </c>
    </row>
    <row r="37" spans="1:10">
      <c r="A37" s="5" t="s">
        <v>120</v>
      </c>
      <c r="B37" s="9" t="s">
        <v>225</v>
      </c>
      <c r="C37" s="9" t="s">
        <v>155</v>
      </c>
      <c r="D37" s="152">
        <v>43.981999999999999</v>
      </c>
      <c r="E37" s="152">
        <v>35.908000000000001</v>
      </c>
      <c r="F37" s="152">
        <v>0.39100000000000001</v>
      </c>
      <c r="G37" s="152">
        <v>19</v>
      </c>
      <c r="H37" s="152">
        <v>0.496</v>
      </c>
      <c r="I37" s="152">
        <v>7.0000000000000001E-3</v>
      </c>
      <c r="J37" s="152">
        <f t="shared" si="0"/>
        <v>99.784000000000006</v>
      </c>
    </row>
    <row r="38" spans="1:10">
      <c r="A38" s="5" t="s">
        <v>120</v>
      </c>
      <c r="B38" s="9" t="s">
        <v>225</v>
      </c>
      <c r="C38" s="9" t="s">
        <v>155</v>
      </c>
      <c r="D38" s="152">
        <v>43.759</v>
      </c>
      <c r="E38" s="152">
        <v>35.892000000000003</v>
      </c>
      <c r="F38" s="152">
        <v>0.42299999999999999</v>
      </c>
      <c r="G38" s="152">
        <v>18.831</v>
      </c>
      <c r="H38" s="152">
        <v>0.499</v>
      </c>
      <c r="I38" s="152">
        <v>2.3E-2</v>
      </c>
      <c r="J38" s="152">
        <f t="shared" si="0"/>
        <v>99.427000000000007</v>
      </c>
    </row>
    <row r="39" spans="1:10">
      <c r="A39" s="5" t="s">
        <v>120</v>
      </c>
      <c r="B39" s="9" t="s">
        <v>225</v>
      </c>
      <c r="C39" s="9" t="s">
        <v>155</v>
      </c>
      <c r="D39" s="152">
        <v>43.926000000000002</v>
      </c>
      <c r="E39" s="152">
        <v>35.841000000000001</v>
      </c>
      <c r="F39" s="152">
        <v>0.46600000000000003</v>
      </c>
      <c r="G39" s="152">
        <v>18.748000000000001</v>
      </c>
      <c r="H39" s="152">
        <v>0.52</v>
      </c>
      <c r="I39" s="152">
        <v>1.2999999999999999E-2</v>
      </c>
      <c r="J39" s="152">
        <f t="shared" si="0"/>
        <v>99.513999999999996</v>
      </c>
    </row>
    <row r="40" spans="1:10">
      <c r="A40" s="5" t="s">
        <v>120</v>
      </c>
      <c r="B40" s="9" t="s">
        <v>225</v>
      </c>
      <c r="C40" s="9" t="s">
        <v>156</v>
      </c>
      <c r="D40" s="152">
        <v>43.697000000000003</v>
      </c>
      <c r="E40" s="152">
        <v>35.927</v>
      </c>
      <c r="F40" s="152">
        <v>0.41299999999999998</v>
      </c>
      <c r="G40" s="152">
        <v>18.969000000000001</v>
      </c>
      <c r="H40" s="152">
        <v>0.48599999999999999</v>
      </c>
      <c r="I40" s="152">
        <v>6.0000000000000001E-3</v>
      </c>
      <c r="J40" s="152">
        <f t="shared" si="0"/>
        <v>99.498000000000005</v>
      </c>
    </row>
    <row r="41" spans="1:10">
      <c r="A41" s="5" t="s">
        <v>120</v>
      </c>
      <c r="B41" s="9" t="s">
        <v>225</v>
      </c>
      <c r="C41" s="9" t="s">
        <v>156</v>
      </c>
      <c r="D41" s="152">
        <v>43.734000000000002</v>
      </c>
      <c r="E41" s="152">
        <v>35.905999999999999</v>
      </c>
      <c r="F41" s="152">
        <v>0.39800000000000002</v>
      </c>
      <c r="G41" s="152">
        <v>18.957999999999998</v>
      </c>
      <c r="H41" s="152">
        <v>0.47499999999999998</v>
      </c>
      <c r="I41" s="152">
        <v>2.5999999999999999E-2</v>
      </c>
      <c r="J41" s="152">
        <f t="shared" si="0"/>
        <v>99.496999999999986</v>
      </c>
    </row>
    <row r="42" spans="1:10">
      <c r="A42" s="5" t="s">
        <v>120</v>
      </c>
      <c r="B42" s="9" t="s">
        <v>226</v>
      </c>
      <c r="C42" s="9" t="s">
        <v>155</v>
      </c>
      <c r="D42" s="152">
        <v>43.463000000000001</v>
      </c>
      <c r="E42" s="152">
        <v>35.484000000000002</v>
      </c>
      <c r="F42" s="152">
        <v>0.4</v>
      </c>
      <c r="G42" s="152">
        <v>18.946000000000002</v>
      </c>
      <c r="H42" s="152">
        <v>0.50600000000000001</v>
      </c>
      <c r="I42" s="152">
        <v>2.5999999999999999E-2</v>
      </c>
      <c r="J42" s="152">
        <f t="shared" si="0"/>
        <v>98.825000000000003</v>
      </c>
    </row>
    <row r="43" spans="1:10">
      <c r="A43" s="5" t="s">
        <v>120</v>
      </c>
      <c r="B43" s="9" t="s">
        <v>226</v>
      </c>
      <c r="C43" s="9" t="s">
        <v>155</v>
      </c>
      <c r="D43" s="152">
        <v>43.432000000000002</v>
      </c>
      <c r="E43" s="152">
        <v>35.789000000000001</v>
      </c>
      <c r="F43" s="152">
        <v>0.38400000000000001</v>
      </c>
      <c r="G43" s="152">
        <v>19.033000000000001</v>
      </c>
      <c r="H43" s="152">
        <v>0.48699999999999999</v>
      </c>
      <c r="I43" s="152">
        <v>0</v>
      </c>
      <c r="J43" s="152">
        <f t="shared" si="0"/>
        <v>99.125</v>
      </c>
    </row>
    <row r="44" spans="1:10">
      <c r="A44" s="5" t="s">
        <v>120</v>
      </c>
      <c r="B44" s="9" t="s">
        <v>226</v>
      </c>
      <c r="C44" s="9" t="s">
        <v>155</v>
      </c>
      <c r="D44" s="152">
        <v>43.71</v>
      </c>
      <c r="E44" s="152">
        <v>35.634999999999998</v>
      </c>
      <c r="F44" s="152">
        <v>0.38200000000000001</v>
      </c>
      <c r="G44" s="152">
        <v>19.079000000000001</v>
      </c>
      <c r="H44" s="152">
        <v>0.48299999999999998</v>
      </c>
      <c r="I44" s="152">
        <v>1.7999999999999999E-2</v>
      </c>
      <c r="J44" s="152">
        <f t="shared" si="0"/>
        <v>99.307000000000016</v>
      </c>
    </row>
    <row r="45" spans="1:10">
      <c r="A45" s="5" t="s">
        <v>120</v>
      </c>
      <c r="B45" s="9" t="s">
        <v>226</v>
      </c>
      <c r="C45" s="9" t="s">
        <v>155</v>
      </c>
      <c r="D45" s="152">
        <v>43.332999999999998</v>
      </c>
      <c r="E45" s="152">
        <v>35.732999999999997</v>
      </c>
      <c r="F45" s="152">
        <v>0.40300000000000002</v>
      </c>
      <c r="G45" s="152">
        <v>19.02</v>
      </c>
      <c r="H45" s="152">
        <v>0.46400000000000002</v>
      </c>
      <c r="I45" s="152">
        <v>8.9999999999999993E-3</v>
      </c>
      <c r="J45" s="152">
        <f t="shared" si="0"/>
        <v>98.962000000000003</v>
      </c>
    </row>
    <row r="46" spans="1:10">
      <c r="A46" s="5" t="s">
        <v>120</v>
      </c>
      <c r="B46" s="9" t="s">
        <v>226</v>
      </c>
      <c r="C46" s="9" t="s">
        <v>156</v>
      </c>
      <c r="D46" s="152">
        <v>48.006999999999998</v>
      </c>
      <c r="E46" s="152">
        <v>30.936</v>
      </c>
      <c r="F46" s="152">
        <v>0.61899999999999999</v>
      </c>
      <c r="G46" s="152">
        <v>14.814</v>
      </c>
      <c r="H46" s="152">
        <v>2.9670000000000001</v>
      </c>
      <c r="I46" s="152">
        <v>0.104</v>
      </c>
      <c r="J46" s="152">
        <f t="shared" si="0"/>
        <v>97.447000000000003</v>
      </c>
    </row>
    <row r="47" spans="1:10">
      <c r="A47" s="5" t="s">
        <v>120</v>
      </c>
      <c r="B47" s="9" t="s">
        <v>226</v>
      </c>
      <c r="C47" s="9" t="s">
        <v>156</v>
      </c>
      <c r="D47" s="152">
        <v>50.048000000000002</v>
      </c>
      <c r="E47" s="152">
        <v>30.936</v>
      </c>
      <c r="F47" s="152">
        <v>0.69499999999999995</v>
      </c>
      <c r="G47" s="152">
        <v>14.054</v>
      </c>
      <c r="H47" s="152">
        <v>3.1539999999999999</v>
      </c>
      <c r="I47" s="152">
        <v>0.124</v>
      </c>
      <c r="J47" s="152">
        <f t="shared" si="0"/>
        <v>99.010999999999996</v>
      </c>
    </row>
    <row r="48" spans="1:10">
      <c r="A48" s="5" t="s">
        <v>120</v>
      </c>
      <c r="B48" s="9" t="s">
        <v>227</v>
      </c>
      <c r="C48" s="9" t="s">
        <v>155</v>
      </c>
      <c r="D48" s="152">
        <v>43.524000000000001</v>
      </c>
      <c r="E48" s="152">
        <v>35.921999999999997</v>
      </c>
      <c r="F48" s="152">
        <v>0.39300000000000002</v>
      </c>
      <c r="G48" s="152">
        <v>19.145</v>
      </c>
      <c r="H48" s="152">
        <v>0.436</v>
      </c>
      <c r="I48" s="152">
        <v>6.0000000000000001E-3</v>
      </c>
      <c r="J48" s="152">
        <f t="shared" si="0"/>
        <v>99.426000000000002</v>
      </c>
    </row>
    <row r="49" spans="1:10">
      <c r="A49" s="5" t="s">
        <v>120</v>
      </c>
      <c r="B49" s="9" t="s">
        <v>227</v>
      </c>
      <c r="C49" s="9" t="s">
        <v>155</v>
      </c>
      <c r="D49" s="152">
        <v>43.438000000000002</v>
      </c>
      <c r="E49" s="152">
        <v>35.997</v>
      </c>
      <c r="F49" s="152">
        <v>0.40600000000000003</v>
      </c>
      <c r="G49" s="152">
        <v>19.122</v>
      </c>
      <c r="H49" s="152">
        <v>0.46700000000000003</v>
      </c>
      <c r="I49" s="159" t="s">
        <v>228</v>
      </c>
      <c r="J49" s="152">
        <f t="shared" si="0"/>
        <v>99.43</v>
      </c>
    </row>
    <row r="50" spans="1:10">
      <c r="A50" s="5" t="s">
        <v>120</v>
      </c>
      <c r="B50" s="9" t="s">
        <v>227</v>
      </c>
      <c r="C50" s="9" t="s">
        <v>155</v>
      </c>
      <c r="D50" s="152">
        <v>43.628</v>
      </c>
      <c r="E50" s="152">
        <v>36.031999999999996</v>
      </c>
      <c r="F50" s="152">
        <v>0.378</v>
      </c>
      <c r="G50" s="152">
        <v>19.050999999999998</v>
      </c>
      <c r="H50" s="152">
        <v>0.45800000000000002</v>
      </c>
      <c r="I50" s="152">
        <v>8.0000000000000002E-3</v>
      </c>
      <c r="J50" s="152">
        <f t="shared" si="0"/>
        <v>99.554999999999993</v>
      </c>
    </row>
    <row r="51" spans="1:10">
      <c r="A51" s="5" t="s">
        <v>120</v>
      </c>
      <c r="B51" s="9" t="s">
        <v>227</v>
      </c>
      <c r="C51" s="9" t="s">
        <v>155</v>
      </c>
      <c r="D51" s="152">
        <v>43.719000000000001</v>
      </c>
      <c r="E51" s="152">
        <v>35.978999999999999</v>
      </c>
      <c r="F51" s="152">
        <v>0.41899999999999998</v>
      </c>
      <c r="G51" s="152">
        <v>19.117999999999999</v>
      </c>
      <c r="H51" s="152">
        <v>0.496</v>
      </c>
      <c r="I51" s="152">
        <v>8.0000000000000002E-3</v>
      </c>
      <c r="J51" s="152">
        <f t="shared" si="0"/>
        <v>99.73899999999999</v>
      </c>
    </row>
    <row r="52" spans="1:10">
      <c r="A52" s="5" t="s">
        <v>120</v>
      </c>
      <c r="B52" s="9" t="s">
        <v>227</v>
      </c>
      <c r="C52" s="9" t="s">
        <v>155</v>
      </c>
      <c r="D52" s="152">
        <v>43.637</v>
      </c>
      <c r="E52" s="152">
        <v>35.912999999999997</v>
      </c>
      <c r="F52" s="152">
        <v>0.40100000000000002</v>
      </c>
      <c r="G52" s="152">
        <v>19.039000000000001</v>
      </c>
      <c r="H52" s="152">
        <v>0.48199999999999998</v>
      </c>
      <c r="I52" s="152">
        <v>1.7000000000000001E-2</v>
      </c>
      <c r="J52" s="152">
        <f t="shared" si="0"/>
        <v>99.48899999999999</v>
      </c>
    </row>
    <row r="53" spans="1:10">
      <c r="A53" s="5" t="s">
        <v>120</v>
      </c>
      <c r="B53" s="9" t="s">
        <v>227</v>
      </c>
      <c r="C53" s="9" t="s">
        <v>156</v>
      </c>
      <c r="D53" s="152">
        <v>43.551000000000002</v>
      </c>
      <c r="E53" s="152">
        <v>36.003999999999998</v>
      </c>
      <c r="F53" s="152">
        <v>0.41199999999999998</v>
      </c>
      <c r="G53" s="152">
        <v>19.024000000000001</v>
      </c>
      <c r="H53" s="152">
        <v>0.45800000000000002</v>
      </c>
      <c r="I53" s="152">
        <v>6.0000000000000001E-3</v>
      </c>
      <c r="J53" s="152">
        <f t="shared" si="0"/>
        <v>99.455000000000013</v>
      </c>
    </row>
    <row r="54" spans="1:10">
      <c r="A54" s="5" t="s">
        <v>120</v>
      </c>
      <c r="B54" s="9" t="s">
        <v>227</v>
      </c>
      <c r="C54" s="9" t="s">
        <v>156</v>
      </c>
      <c r="D54" s="152">
        <v>43.828000000000003</v>
      </c>
      <c r="E54" s="152">
        <v>36.270000000000003</v>
      </c>
      <c r="F54" s="152">
        <v>0.41599999999999998</v>
      </c>
      <c r="G54" s="152">
        <v>19.175999999999998</v>
      </c>
      <c r="H54" s="152">
        <v>0.44800000000000001</v>
      </c>
      <c r="I54" s="152">
        <v>8.9999999999999993E-3</v>
      </c>
      <c r="J54" s="152">
        <f t="shared" si="0"/>
        <v>100.14700000000001</v>
      </c>
    </row>
    <row r="55" spans="1:10">
      <c r="A55" s="5" t="s">
        <v>120</v>
      </c>
      <c r="B55" s="9" t="s">
        <v>227</v>
      </c>
      <c r="C55" s="9" t="s">
        <v>156</v>
      </c>
      <c r="D55" s="152">
        <v>43.78</v>
      </c>
      <c r="E55" s="152">
        <v>36.243000000000002</v>
      </c>
      <c r="F55" s="152">
        <v>0.41499999999999998</v>
      </c>
      <c r="G55" s="152">
        <v>19.013000000000002</v>
      </c>
      <c r="H55" s="152">
        <v>0.48099999999999998</v>
      </c>
      <c r="I55" s="152">
        <v>5.0000000000000001E-3</v>
      </c>
      <c r="J55" s="152">
        <f t="shared" si="0"/>
        <v>99.936999999999998</v>
      </c>
    </row>
    <row r="56" spans="1:10">
      <c r="A56" s="135" t="s">
        <v>232</v>
      </c>
    </row>
    <row r="57" spans="1:10">
      <c r="A57" s="5" t="s">
        <v>124</v>
      </c>
      <c r="B57" s="9" t="s">
        <v>221</v>
      </c>
      <c r="C57" s="9" t="s">
        <v>155</v>
      </c>
      <c r="D57" s="152">
        <v>45.22</v>
      </c>
      <c r="E57" s="152">
        <v>35.058999999999997</v>
      </c>
      <c r="F57" s="152">
        <v>0.59199999999999997</v>
      </c>
      <c r="G57" s="152">
        <v>18.11</v>
      </c>
      <c r="H57" s="152">
        <v>1.1819999999999999</v>
      </c>
      <c r="I57" s="152">
        <v>0.03</v>
      </c>
      <c r="J57" s="152">
        <f t="shared" ref="J57:J120" si="1">SUM(D57:I57)</f>
        <v>100.193</v>
      </c>
    </row>
    <row r="58" spans="1:10">
      <c r="A58" s="5" t="s">
        <v>124</v>
      </c>
      <c r="B58" s="9" t="s">
        <v>221</v>
      </c>
      <c r="C58" s="9" t="s">
        <v>155</v>
      </c>
      <c r="D58" s="152">
        <v>44.521999999999998</v>
      </c>
      <c r="E58" s="152">
        <v>35.667000000000002</v>
      </c>
      <c r="F58" s="152">
        <v>0.53700000000000003</v>
      </c>
      <c r="G58" s="152">
        <v>18.744</v>
      </c>
      <c r="H58" s="152">
        <v>0.73</v>
      </c>
      <c r="I58" s="152">
        <v>2.4E-2</v>
      </c>
      <c r="J58" s="152">
        <f t="shared" si="1"/>
        <v>100.224</v>
      </c>
    </row>
    <row r="59" spans="1:10">
      <c r="A59" s="5" t="s">
        <v>124</v>
      </c>
      <c r="B59" s="9" t="s">
        <v>221</v>
      </c>
      <c r="C59" s="9" t="s">
        <v>155</v>
      </c>
      <c r="D59" s="152">
        <v>44.765999999999998</v>
      </c>
      <c r="E59" s="152">
        <v>35.795000000000002</v>
      </c>
      <c r="F59" s="152">
        <v>0.53600000000000003</v>
      </c>
      <c r="G59" s="152">
        <v>18.693000000000001</v>
      </c>
      <c r="H59" s="152">
        <v>0.77300000000000002</v>
      </c>
      <c r="I59" s="152">
        <v>2.1000000000000001E-2</v>
      </c>
      <c r="J59" s="152">
        <f t="shared" si="1"/>
        <v>100.584</v>
      </c>
    </row>
    <row r="60" spans="1:10">
      <c r="A60" s="5" t="s">
        <v>124</v>
      </c>
      <c r="B60" s="9" t="s">
        <v>231</v>
      </c>
      <c r="C60" s="9" t="s">
        <v>156</v>
      </c>
      <c r="D60" s="152">
        <v>44.895000000000003</v>
      </c>
      <c r="E60" s="152">
        <v>35.417000000000002</v>
      </c>
      <c r="F60" s="152">
        <v>0.52500000000000002</v>
      </c>
      <c r="G60" s="152">
        <v>18.326000000000001</v>
      </c>
      <c r="H60" s="152">
        <v>0.93600000000000005</v>
      </c>
      <c r="I60" s="152">
        <v>1.4999999999999999E-2</v>
      </c>
      <c r="J60" s="152">
        <f t="shared" si="1"/>
        <v>100.11400000000002</v>
      </c>
    </row>
    <row r="61" spans="1:10">
      <c r="A61" s="5" t="s">
        <v>124</v>
      </c>
      <c r="B61" s="9" t="s">
        <v>231</v>
      </c>
      <c r="C61" s="9" t="s">
        <v>156</v>
      </c>
      <c r="D61" s="152">
        <v>45.189</v>
      </c>
      <c r="E61" s="152">
        <v>35.387</v>
      </c>
      <c r="F61" s="152">
        <v>0.54700000000000004</v>
      </c>
      <c r="G61" s="152">
        <v>18.356000000000002</v>
      </c>
      <c r="H61" s="152">
        <v>1.0409999999999999</v>
      </c>
      <c r="I61" s="152">
        <v>2.1000000000000001E-2</v>
      </c>
      <c r="J61" s="152">
        <f t="shared" si="1"/>
        <v>100.54099999999998</v>
      </c>
    </row>
    <row r="62" spans="1:10">
      <c r="A62" s="5" t="s">
        <v>124</v>
      </c>
      <c r="B62" s="9" t="s">
        <v>231</v>
      </c>
      <c r="C62" s="9" t="s">
        <v>156</v>
      </c>
      <c r="D62" s="152">
        <v>45.448</v>
      </c>
      <c r="E62" s="152">
        <v>35.311999999999998</v>
      </c>
      <c r="F62" s="152">
        <v>0.56100000000000005</v>
      </c>
      <c r="G62" s="152">
        <v>17.952000000000002</v>
      </c>
      <c r="H62" s="152">
        <v>1.1539999999999999</v>
      </c>
      <c r="I62" s="152">
        <v>1.6E-2</v>
      </c>
      <c r="J62" s="152">
        <f t="shared" si="1"/>
        <v>100.443</v>
      </c>
    </row>
    <row r="63" spans="1:10">
      <c r="A63" s="5" t="s">
        <v>124</v>
      </c>
      <c r="B63" s="9" t="s">
        <v>222</v>
      </c>
      <c r="C63" s="9" t="s">
        <v>155</v>
      </c>
      <c r="D63" s="152">
        <v>44.304000000000002</v>
      </c>
      <c r="E63" s="152">
        <v>35.695</v>
      </c>
      <c r="F63" s="152">
        <v>0.53600000000000003</v>
      </c>
      <c r="G63" s="152">
        <v>18.710999999999999</v>
      </c>
      <c r="H63" s="152">
        <v>0.82399999999999995</v>
      </c>
      <c r="I63" s="152">
        <v>6.0000000000000001E-3</v>
      </c>
      <c r="J63" s="152">
        <f t="shared" si="1"/>
        <v>100.07599999999999</v>
      </c>
    </row>
    <row r="64" spans="1:10">
      <c r="A64" s="5" t="s">
        <v>124</v>
      </c>
      <c r="B64" s="9" t="s">
        <v>222</v>
      </c>
      <c r="C64" s="9" t="s">
        <v>155</v>
      </c>
      <c r="D64" s="152">
        <v>44.405999999999999</v>
      </c>
      <c r="E64" s="152">
        <v>35.320999999999998</v>
      </c>
      <c r="F64" s="152">
        <v>0.5</v>
      </c>
      <c r="G64" s="152">
        <v>18.631</v>
      </c>
      <c r="H64" s="152">
        <v>0.77700000000000002</v>
      </c>
      <c r="I64" s="152">
        <v>2.7E-2</v>
      </c>
      <c r="J64" s="152">
        <f t="shared" si="1"/>
        <v>99.662000000000006</v>
      </c>
    </row>
    <row r="65" spans="1:10">
      <c r="A65" s="5" t="s">
        <v>124</v>
      </c>
      <c r="B65" s="9" t="s">
        <v>222</v>
      </c>
      <c r="C65" s="9" t="s">
        <v>155</v>
      </c>
      <c r="D65" s="152">
        <v>45.046999999999997</v>
      </c>
      <c r="E65" s="152">
        <v>35.838000000000001</v>
      </c>
      <c r="F65" s="152">
        <v>0.48899999999999999</v>
      </c>
      <c r="G65" s="152">
        <v>18.719000000000001</v>
      </c>
      <c r="H65" s="152">
        <v>0.86199999999999999</v>
      </c>
      <c r="I65" s="152">
        <v>0.01</v>
      </c>
      <c r="J65" s="152">
        <f t="shared" si="1"/>
        <v>100.96499999999999</v>
      </c>
    </row>
    <row r="66" spans="1:10">
      <c r="A66" s="5" t="s">
        <v>124</v>
      </c>
      <c r="B66" s="9" t="s">
        <v>222</v>
      </c>
      <c r="C66" s="9" t="s">
        <v>156</v>
      </c>
      <c r="D66" s="152">
        <v>44.338000000000001</v>
      </c>
      <c r="E66" s="152">
        <v>34.813000000000002</v>
      </c>
      <c r="F66" s="152">
        <v>0.56200000000000006</v>
      </c>
      <c r="G66" s="152">
        <v>18.312999999999999</v>
      </c>
      <c r="H66" s="152">
        <v>0.98299999999999998</v>
      </c>
      <c r="I66" s="152">
        <v>3.2000000000000001E-2</v>
      </c>
      <c r="J66" s="152">
        <f t="shared" si="1"/>
        <v>99.041000000000011</v>
      </c>
    </row>
    <row r="67" spans="1:10">
      <c r="A67" s="5" t="s">
        <v>124</v>
      </c>
      <c r="B67" s="9" t="s">
        <v>222</v>
      </c>
      <c r="C67" s="9" t="s">
        <v>156</v>
      </c>
      <c r="D67" s="152">
        <v>44.975000000000001</v>
      </c>
      <c r="E67" s="152">
        <v>35.414999999999999</v>
      </c>
      <c r="F67" s="152">
        <v>0.55500000000000005</v>
      </c>
      <c r="G67" s="152">
        <v>18.327000000000002</v>
      </c>
      <c r="H67" s="152">
        <v>1.0029999999999999</v>
      </c>
      <c r="I67" s="152">
        <v>3.1E-2</v>
      </c>
      <c r="J67" s="152">
        <f t="shared" si="1"/>
        <v>100.30600000000001</v>
      </c>
    </row>
    <row r="68" spans="1:10">
      <c r="A68" s="5" t="s">
        <v>124</v>
      </c>
      <c r="B68" s="9" t="s">
        <v>222</v>
      </c>
      <c r="C68" s="9" t="s">
        <v>156</v>
      </c>
      <c r="D68" s="152">
        <v>44.273000000000003</v>
      </c>
      <c r="E68" s="152">
        <v>35.371000000000002</v>
      </c>
      <c r="F68" s="152">
        <v>0.51100000000000001</v>
      </c>
      <c r="G68" s="152">
        <v>18.527000000000001</v>
      </c>
      <c r="H68" s="152">
        <v>0.76</v>
      </c>
      <c r="I68" s="152">
        <v>1.6E-2</v>
      </c>
      <c r="J68" s="152">
        <f t="shared" si="1"/>
        <v>99.458000000000013</v>
      </c>
    </row>
    <row r="69" spans="1:10">
      <c r="A69" s="5" t="s">
        <v>124</v>
      </c>
      <c r="B69" s="9" t="s">
        <v>223</v>
      </c>
      <c r="C69" s="9" t="s">
        <v>155</v>
      </c>
      <c r="D69" s="152">
        <v>45.198999999999998</v>
      </c>
      <c r="E69" s="152">
        <v>35.773000000000003</v>
      </c>
      <c r="F69" s="152">
        <v>0.47899999999999998</v>
      </c>
      <c r="G69" s="152">
        <v>18.542999999999999</v>
      </c>
      <c r="H69" s="152">
        <v>0.86699999999999999</v>
      </c>
      <c r="I69" s="152">
        <v>2.3E-2</v>
      </c>
      <c r="J69" s="152">
        <f t="shared" si="1"/>
        <v>100.884</v>
      </c>
    </row>
    <row r="70" spans="1:10">
      <c r="A70" s="5" t="s">
        <v>124</v>
      </c>
      <c r="B70" s="9" t="s">
        <v>223</v>
      </c>
      <c r="C70" s="9" t="s">
        <v>155</v>
      </c>
      <c r="D70" s="152">
        <v>44.926000000000002</v>
      </c>
      <c r="E70" s="152">
        <v>35.673000000000002</v>
      </c>
      <c r="F70" s="152">
        <v>0.505</v>
      </c>
      <c r="G70" s="152">
        <v>18.489999999999998</v>
      </c>
      <c r="H70" s="152">
        <v>0.85599999999999998</v>
      </c>
      <c r="I70" s="152">
        <v>1.0999999999999999E-2</v>
      </c>
      <c r="J70" s="152">
        <f t="shared" si="1"/>
        <v>100.46099999999998</v>
      </c>
    </row>
    <row r="71" spans="1:10">
      <c r="A71" s="5" t="s">
        <v>124</v>
      </c>
      <c r="B71" s="9" t="s">
        <v>223</v>
      </c>
      <c r="C71" s="9" t="s">
        <v>155</v>
      </c>
      <c r="D71" s="152">
        <v>44.465000000000003</v>
      </c>
      <c r="E71" s="152">
        <v>35.625</v>
      </c>
      <c r="F71" s="152">
        <v>0.496</v>
      </c>
      <c r="G71" s="152">
        <v>18.838999999999999</v>
      </c>
      <c r="H71" s="152">
        <v>0.80800000000000005</v>
      </c>
      <c r="I71" s="152">
        <v>2E-3</v>
      </c>
      <c r="J71" s="152">
        <f t="shared" si="1"/>
        <v>100.235</v>
      </c>
    </row>
    <row r="72" spans="1:10">
      <c r="A72" s="5" t="s">
        <v>124</v>
      </c>
      <c r="B72" s="9" t="s">
        <v>223</v>
      </c>
      <c r="C72" s="9" t="s">
        <v>155</v>
      </c>
      <c r="D72" s="152">
        <v>44.902999999999999</v>
      </c>
      <c r="E72" s="152">
        <v>35.695</v>
      </c>
      <c r="F72" s="152">
        <v>0.504</v>
      </c>
      <c r="G72" s="152">
        <v>18.753</v>
      </c>
      <c r="H72" s="152">
        <v>0.84</v>
      </c>
      <c r="I72" s="152">
        <v>2.1999999999999999E-2</v>
      </c>
      <c r="J72" s="152">
        <f t="shared" si="1"/>
        <v>100.71700000000001</v>
      </c>
    </row>
    <row r="73" spans="1:10">
      <c r="A73" s="5" t="s">
        <v>124</v>
      </c>
      <c r="B73" s="9" t="s">
        <v>223</v>
      </c>
      <c r="C73" s="9" t="s">
        <v>156</v>
      </c>
      <c r="D73" s="152">
        <v>44.893000000000001</v>
      </c>
      <c r="E73" s="152">
        <v>35.664000000000001</v>
      </c>
      <c r="F73" s="152">
        <v>0.50600000000000001</v>
      </c>
      <c r="G73" s="152">
        <v>18.579999999999998</v>
      </c>
      <c r="H73" s="152">
        <v>0.77400000000000002</v>
      </c>
      <c r="I73" s="152">
        <v>2.1999999999999999E-2</v>
      </c>
      <c r="J73" s="152">
        <f t="shared" si="1"/>
        <v>100.43900000000001</v>
      </c>
    </row>
    <row r="74" spans="1:10">
      <c r="A74" s="5" t="s">
        <v>124</v>
      </c>
      <c r="B74" s="9" t="s">
        <v>223</v>
      </c>
      <c r="C74" s="9" t="s">
        <v>156</v>
      </c>
      <c r="D74" s="152">
        <v>44.759</v>
      </c>
      <c r="E74" s="152">
        <v>35.835000000000001</v>
      </c>
      <c r="F74" s="152">
        <v>0.46500000000000002</v>
      </c>
      <c r="G74" s="152">
        <v>18.827999999999999</v>
      </c>
      <c r="H74" s="152">
        <v>0.76500000000000001</v>
      </c>
      <c r="I74" s="152">
        <v>7.0000000000000001E-3</v>
      </c>
      <c r="J74" s="152">
        <f t="shared" si="1"/>
        <v>100.65900000000001</v>
      </c>
    </row>
    <row r="75" spans="1:10">
      <c r="A75" s="5" t="s">
        <v>124</v>
      </c>
      <c r="B75" s="9" t="s">
        <v>223</v>
      </c>
      <c r="C75" s="9" t="s">
        <v>156</v>
      </c>
      <c r="D75" s="152">
        <v>44.33</v>
      </c>
      <c r="E75" s="152">
        <v>35.286000000000001</v>
      </c>
      <c r="F75" s="152">
        <v>0.495</v>
      </c>
      <c r="G75" s="152">
        <v>18.628</v>
      </c>
      <c r="H75" s="152">
        <v>0.83</v>
      </c>
      <c r="I75" s="152">
        <v>1.0999999999999999E-2</v>
      </c>
      <c r="J75" s="152">
        <f t="shared" si="1"/>
        <v>99.58</v>
      </c>
    </row>
    <row r="76" spans="1:10">
      <c r="A76" s="5" t="s">
        <v>124</v>
      </c>
      <c r="B76" s="9" t="s">
        <v>223</v>
      </c>
      <c r="C76" s="9" t="s">
        <v>156</v>
      </c>
      <c r="D76" s="152">
        <v>44.603000000000002</v>
      </c>
      <c r="E76" s="152">
        <v>35.831000000000003</v>
      </c>
      <c r="F76" s="152">
        <v>0.41399999999999998</v>
      </c>
      <c r="G76" s="152">
        <v>18.765000000000001</v>
      </c>
      <c r="H76" s="152">
        <v>0.76100000000000001</v>
      </c>
      <c r="I76" s="152">
        <v>1.7999999999999999E-2</v>
      </c>
      <c r="J76" s="152">
        <f t="shared" si="1"/>
        <v>100.392</v>
      </c>
    </row>
    <row r="77" spans="1:10">
      <c r="A77" s="5" t="s">
        <v>124</v>
      </c>
      <c r="B77" s="9" t="s">
        <v>224</v>
      </c>
      <c r="C77" s="9" t="s">
        <v>155</v>
      </c>
      <c r="D77" s="152">
        <v>44.811</v>
      </c>
      <c r="E77" s="152">
        <v>35.537999999999997</v>
      </c>
      <c r="F77" s="152">
        <v>0.52400000000000002</v>
      </c>
      <c r="G77" s="152">
        <v>18.533999999999999</v>
      </c>
      <c r="H77" s="152">
        <v>0.93100000000000005</v>
      </c>
      <c r="I77" s="152">
        <v>3.7999999999999999E-2</v>
      </c>
      <c r="J77" s="152">
        <f t="shared" si="1"/>
        <v>100.37599999999998</v>
      </c>
    </row>
    <row r="78" spans="1:10">
      <c r="A78" s="5" t="s">
        <v>124</v>
      </c>
      <c r="B78" s="9" t="s">
        <v>224</v>
      </c>
      <c r="C78" s="9" t="s">
        <v>155</v>
      </c>
      <c r="D78" s="152">
        <v>44.97</v>
      </c>
      <c r="E78" s="152">
        <v>35.22</v>
      </c>
      <c r="F78" s="152">
        <v>0.51500000000000001</v>
      </c>
      <c r="G78" s="152">
        <v>18.312000000000001</v>
      </c>
      <c r="H78" s="152">
        <v>1.0209999999999999</v>
      </c>
      <c r="I78" s="152">
        <v>2.8000000000000001E-2</v>
      </c>
      <c r="J78" s="152">
        <f t="shared" si="1"/>
        <v>100.066</v>
      </c>
    </row>
    <row r="79" spans="1:10">
      <c r="A79" s="5" t="s">
        <v>124</v>
      </c>
      <c r="B79" s="9" t="s">
        <v>224</v>
      </c>
      <c r="C79" s="9" t="s">
        <v>155</v>
      </c>
      <c r="D79" s="152">
        <v>45.354999999999997</v>
      </c>
      <c r="E79" s="152">
        <v>35.725999999999999</v>
      </c>
      <c r="F79" s="152">
        <v>0.49299999999999999</v>
      </c>
      <c r="G79" s="152">
        <v>18.478999999999999</v>
      </c>
      <c r="H79" s="152">
        <v>0.94199999999999995</v>
      </c>
      <c r="I79" s="152">
        <v>1.0999999999999999E-2</v>
      </c>
      <c r="J79" s="152">
        <f t="shared" si="1"/>
        <v>101.00599999999997</v>
      </c>
    </row>
    <row r="80" spans="1:10">
      <c r="A80" s="5" t="s">
        <v>124</v>
      </c>
      <c r="B80" s="9" t="s">
        <v>224</v>
      </c>
      <c r="C80" s="9" t="s">
        <v>155</v>
      </c>
      <c r="D80" s="152">
        <v>44.311999999999998</v>
      </c>
      <c r="E80" s="152">
        <v>34.96</v>
      </c>
      <c r="F80" s="152">
        <v>0.51700000000000002</v>
      </c>
      <c r="G80" s="152">
        <v>18.513000000000002</v>
      </c>
      <c r="H80" s="152">
        <v>0.97399999999999998</v>
      </c>
      <c r="I80" s="152">
        <v>6.0000000000000001E-3</v>
      </c>
      <c r="J80" s="152">
        <f t="shared" si="1"/>
        <v>99.281999999999996</v>
      </c>
    </row>
    <row r="81" spans="1:10">
      <c r="A81" s="5" t="s">
        <v>124</v>
      </c>
      <c r="B81" s="9" t="s">
        <v>224</v>
      </c>
      <c r="C81" s="9" t="s">
        <v>156</v>
      </c>
      <c r="D81" s="152">
        <v>45.238</v>
      </c>
      <c r="E81" s="152">
        <v>35.369999999999997</v>
      </c>
      <c r="F81" s="152">
        <v>0.504</v>
      </c>
      <c r="G81" s="152">
        <v>18.206</v>
      </c>
      <c r="H81" s="152">
        <v>0.98899999999999999</v>
      </c>
      <c r="I81" s="152">
        <v>3.4000000000000002E-2</v>
      </c>
      <c r="J81" s="152">
        <f t="shared" si="1"/>
        <v>100.34100000000002</v>
      </c>
    </row>
    <row r="82" spans="1:10">
      <c r="A82" s="5" t="s">
        <v>124</v>
      </c>
      <c r="B82" s="9" t="s">
        <v>224</v>
      </c>
      <c r="C82" s="9" t="s">
        <v>156</v>
      </c>
      <c r="D82" s="152">
        <v>44.054000000000002</v>
      </c>
      <c r="E82" s="152">
        <v>35.075000000000003</v>
      </c>
      <c r="F82" s="152">
        <v>0.54</v>
      </c>
      <c r="G82" s="152">
        <v>18.672999999999998</v>
      </c>
      <c r="H82" s="152">
        <v>0.88100000000000001</v>
      </c>
      <c r="I82" s="152">
        <v>7.0000000000000001E-3</v>
      </c>
      <c r="J82" s="152">
        <f t="shared" si="1"/>
        <v>99.230000000000018</v>
      </c>
    </row>
    <row r="83" spans="1:10">
      <c r="A83" s="5" t="s">
        <v>124</v>
      </c>
      <c r="B83" s="9" t="s">
        <v>224</v>
      </c>
      <c r="C83" s="9" t="s">
        <v>156</v>
      </c>
      <c r="D83" s="152">
        <v>44.534999999999997</v>
      </c>
      <c r="E83" s="152">
        <v>35.840000000000003</v>
      </c>
      <c r="F83" s="152">
        <v>0.48</v>
      </c>
      <c r="G83" s="152">
        <v>18.689</v>
      </c>
      <c r="H83" s="152">
        <v>0.74399999999999999</v>
      </c>
      <c r="I83" s="152">
        <v>2.1999999999999999E-2</v>
      </c>
      <c r="J83" s="152">
        <f t="shared" si="1"/>
        <v>100.31000000000002</v>
      </c>
    </row>
    <row r="84" spans="1:10">
      <c r="A84" s="5" t="s">
        <v>124</v>
      </c>
      <c r="B84" s="9" t="s">
        <v>224</v>
      </c>
      <c r="C84" s="9" t="s">
        <v>156</v>
      </c>
      <c r="D84" s="152">
        <v>45.335999999999999</v>
      </c>
      <c r="E84" s="152">
        <v>35.631</v>
      </c>
      <c r="F84" s="152">
        <v>0.54300000000000004</v>
      </c>
      <c r="G84" s="152">
        <v>18.356999999999999</v>
      </c>
      <c r="H84" s="152">
        <v>0.96099999999999997</v>
      </c>
      <c r="I84" s="152">
        <v>1.2999999999999999E-2</v>
      </c>
      <c r="J84" s="152">
        <f t="shared" si="1"/>
        <v>100.84100000000001</v>
      </c>
    </row>
    <row r="85" spans="1:10">
      <c r="A85" s="5" t="s">
        <v>124</v>
      </c>
      <c r="B85" s="9" t="s">
        <v>225</v>
      </c>
      <c r="C85" s="9" t="s">
        <v>155</v>
      </c>
      <c r="D85" s="152">
        <v>44.695999999999998</v>
      </c>
      <c r="E85" s="152">
        <v>35.473999999999997</v>
      </c>
      <c r="F85" s="152">
        <v>0.56899999999999995</v>
      </c>
      <c r="G85" s="152">
        <v>18.515999999999998</v>
      </c>
      <c r="H85" s="152">
        <v>0.85899999999999999</v>
      </c>
      <c r="I85" s="152">
        <v>1.7000000000000001E-2</v>
      </c>
      <c r="J85" s="152">
        <f t="shared" si="1"/>
        <v>100.13099999999999</v>
      </c>
    </row>
    <row r="86" spans="1:10">
      <c r="A86" s="5" t="s">
        <v>124</v>
      </c>
      <c r="B86" s="9" t="s">
        <v>225</v>
      </c>
      <c r="C86" s="9" t="s">
        <v>155</v>
      </c>
      <c r="D86" s="152">
        <v>44.920999999999999</v>
      </c>
      <c r="E86" s="152">
        <v>35.771000000000001</v>
      </c>
      <c r="F86" s="152">
        <v>0.50600000000000001</v>
      </c>
      <c r="G86" s="152">
        <v>18.545999999999999</v>
      </c>
      <c r="H86" s="152">
        <v>0.84099999999999997</v>
      </c>
      <c r="I86" s="152">
        <v>1.7999999999999999E-2</v>
      </c>
      <c r="J86" s="152">
        <f t="shared" si="1"/>
        <v>100.60299999999999</v>
      </c>
    </row>
    <row r="87" spans="1:10">
      <c r="A87" s="5" t="s">
        <v>124</v>
      </c>
      <c r="B87" s="9" t="s">
        <v>225</v>
      </c>
      <c r="C87" s="9" t="s">
        <v>155</v>
      </c>
      <c r="D87" s="152">
        <v>44.704999999999998</v>
      </c>
      <c r="E87" s="152">
        <v>35.834000000000003</v>
      </c>
      <c r="F87" s="152">
        <v>0.52700000000000002</v>
      </c>
      <c r="G87" s="152">
        <v>18.501999999999999</v>
      </c>
      <c r="H87" s="152">
        <v>0.88800000000000001</v>
      </c>
      <c r="I87" s="152">
        <v>0.02</v>
      </c>
      <c r="J87" s="152">
        <f t="shared" si="1"/>
        <v>100.476</v>
      </c>
    </row>
    <row r="88" spans="1:10">
      <c r="A88" s="5" t="s">
        <v>124</v>
      </c>
      <c r="B88" s="9" t="s">
        <v>225</v>
      </c>
      <c r="C88" s="9" t="s">
        <v>156</v>
      </c>
      <c r="D88" s="152">
        <v>44.786000000000001</v>
      </c>
      <c r="E88" s="152">
        <v>35.280999999999999</v>
      </c>
      <c r="F88" s="152">
        <v>0.69199999999999995</v>
      </c>
      <c r="G88" s="152">
        <v>18.285</v>
      </c>
      <c r="H88" s="152">
        <v>0.97199999999999998</v>
      </c>
      <c r="I88" s="152">
        <v>7.0000000000000001E-3</v>
      </c>
      <c r="J88" s="152">
        <f t="shared" si="1"/>
        <v>100.023</v>
      </c>
    </row>
    <row r="89" spans="1:10">
      <c r="A89" s="5" t="s">
        <v>124</v>
      </c>
      <c r="B89" s="9" t="s">
        <v>225</v>
      </c>
      <c r="C89" s="9" t="s">
        <v>156</v>
      </c>
      <c r="D89" s="152">
        <v>44.77</v>
      </c>
      <c r="E89" s="152">
        <v>35.42</v>
      </c>
      <c r="F89" s="152">
        <v>0.60399999999999998</v>
      </c>
      <c r="G89" s="152">
        <v>18.603999999999999</v>
      </c>
      <c r="H89" s="152">
        <v>0.92100000000000004</v>
      </c>
      <c r="I89" s="152">
        <v>1.2999999999999999E-2</v>
      </c>
      <c r="J89" s="152">
        <f t="shared" si="1"/>
        <v>100.33200000000001</v>
      </c>
    </row>
    <row r="90" spans="1:10">
      <c r="A90" s="5" t="s">
        <v>124</v>
      </c>
      <c r="B90" s="9" t="s">
        <v>226</v>
      </c>
      <c r="C90" s="9" t="s">
        <v>155</v>
      </c>
      <c r="D90" s="152">
        <v>44.622</v>
      </c>
      <c r="E90" s="152">
        <v>35.465000000000003</v>
      </c>
      <c r="F90" s="152">
        <v>0.54300000000000004</v>
      </c>
      <c r="G90" s="152">
        <v>18.603000000000002</v>
      </c>
      <c r="H90" s="152">
        <v>0.81799999999999995</v>
      </c>
      <c r="I90" s="152">
        <v>3.0000000000000001E-3</v>
      </c>
      <c r="J90" s="152">
        <f t="shared" si="1"/>
        <v>100.054</v>
      </c>
    </row>
    <row r="91" spans="1:10">
      <c r="A91" s="5" t="s">
        <v>124</v>
      </c>
      <c r="B91" s="9" t="s">
        <v>226</v>
      </c>
      <c r="C91" s="9" t="s">
        <v>155</v>
      </c>
      <c r="D91" s="152">
        <v>44.134</v>
      </c>
      <c r="E91" s="152">
        <v>34.950000000000003</v>
      </c>
      <c r="F91" s="152">
        <v>0.52300000000000002</v>
      </c>
      <c r="G91" s="152">
        <v>18.497</v>
      </c>
      <c r="H91" s="152">
        <v>0.83199999999999996</v>
      </c>
      <c r="I91" s="152">
        <v>1.2E-2</v>
      </c>
      <c r="J91" s="152">
        <f t="shared" si="1"/>
        <v>98.947999999999993</v>
      </c>
    </row>
    <row r="92" spans="1:10">
      <c r="A92" s="5" t="s">
        <v>124</v>
      </c>
      <c r="B92" s="9" t="s">
        <v>226</v>
      </c>
      <c r="C92" s="9" t="s">
        <v>155</v>
      </c>
      <c r="D92" s="152">
        <v>44.475000000000001</v>
      </c>
      <c r="E92" s="152">
        <v>35.69</v>
      </c>
      <c r="F92" s="152">
        <v>0.52600000000000002</v>
      </c>
      <c r="G92" s="152">
        <v>18.725000000000001</v>
      </c>
      <c r="H92" s="152">
        <v>0.79100000000000004</v>
      </c>
      <c r="I92" s="152">
        <v>3.0000000000000001E-3</v>
      </c>
      <c r="J92" s="152">
        <f t="shared" si="1"/>
        <v>100.21</v>
      </c>
    </row>
    <row r="93" spans="1:10">
      <c r="A93" s="5" t="s">
        <v>124</v>
      </c>
      <c r="B93" s="9" t="s">
        <v>226</v>
      </c>
      <c r="C93" s="9" t="s">
        <v>156</v>
      </c>
      <c r="D93" s="152">
        <v>44.631</v>
      </c>
      <c r="E93" s="152">
        <v>35.89</v>
      </c>
      <c r="F93" s="152">
        <v>0.57699999999999996</v>
      </c>
      <c r="G93" s="152">
        <v>18.798999999999999</v>
      </c>
      <c r="H93" s="152">
        <v>0.76100000000000001</v>
      </c>
      <c r="I93" s="152">
        <v>4.0000000000000001E-3</v>
      </c>
      <c r="J93" s="152">
        <f t="shared" si="1"/>
        <v>100.66199999999999</v>
      </c>
    </row>
    <row r="94" spans="1:10">
      <c r="A94" s="5" t="s">
        <v>124</v>
      </c>
      <c r="B94" s="9" t="s">
        <v>226</v>
      </c>
      <c r="C94" s="9" t="s">
        <v>156</v>
      </c>
      <c r="D94" s="152">
        <v>45.808999999999997</v>
      </c>
      <c r="E94" s="152">
        <v>34.819000000000003</v>
      </c>
      <c r="F94" s="152">
        <v>0.54100000000000004</v>
      </c>
      <c r="G94" s="152">
        <v>17.867999999999999</v>
      </c>
      <c r="H94" s="152">
        <v>1.2609999999999999</v>
      </c>
      <c r="I94" s="152">
        <v>3.2000000000000001E-2</v>
      </c>
      <c r="J94" s="152">
        <f t="shared" si="1"/>
        <v>100.32999999999998</v>
      </c>
    </row>
    <row r="95" spans="1:10">
      <c r="A95" s="5" t="s">
        <v>124</v>
      </c>
      <c r="B95" s="9" t="s">
        <v>226</v>
      </c>
      <c r="C95" s="9" t="s">
        <v>156</v>
      </c>
      <c r="D95" s="152">
        <v>45.570999999999998</v>
      </c>
      <c r="E95" s="152">
        <v>35.100999999999999</v>
      </c>
      <c r="F95" s="152">
        <v>0.54100000000000004</v>
      </c>
      <c r="G95" s="152">
        <v>18.076000000000001</v>
      </c>
      <c r="H95" s="152">
        <v>1.129</v>
      </c>
      <c r="I95" s="152">
        <v>3.7999999999999999E-2</v>
      </c>
      <c r="J95" s="152">
        <f t="shared" si="1"/>
        <v>100.45599999999999</v>
      </c>
    </row>
    <row r="96" spans="1:10">
      <c r="A96" s="135" t="s">
        <v>233</v>
      </c>
    </row>
    <row r="97" spans="1:10">
      <c r="A97" s="5" t="s">
        <v>117</v>
      </c>
      <c r="B97" s="9" t="s">
        <v>221</v>
      </c>
      <c r="C97" s="9" t="s">
        <v>155</v>
      </c>
      <c r="D97" s="152">
        <v>44.63</v>
      </c>
      <c r="E97" s="152">
        <v>35.53</v>
      </c>
      <c r="F97" s="152">
        <v>0.505</v>
      </c>
      <c r="G97" s="152">
        <v>18.530999999999999</v>
      </c>
      <c r="H97" s="152">
        <v>0.73799999999999999</v>
      </c>
      <c r="I97" s="152">
        <v>2.7E-2</v>
      </c>
      <c r="J97" s="152">
        <f t="shared" si="1"/>
        <v>99.960999999999999</v>
      </c>
    </row>
    <row r="98" spans="1:10">
      <c r="A98" s="5" t="s">
        <v>117</v>
      </c>
      <c r="B98" s="9" t="s">
        <v>221</v>
      </c>
      <c r="C98" s="9" t="s">
        <v>155</v>
      </c>
      <c r="D98" s="152">
        <v>44.82</v>
      </c>
      <c r="E98" s="152">
        <v>35.511000000000003</v>
      </c>
      <c r="F98" s="152">
        <v>0.52100000000000002</v>
      </c>
      <c r="G98" s="152">
        <v>18.577999999999999</v>
      </c>
      <c r="H98" s="152">
        <v>0.872</v>
      </c>
      <c r="I98" s="152">
        <v>0.01</v>
      </c>
      <c r="J98" s="152">
        <f t="shared" si="1"/>
        <v>100.31200000000001</v>
      </c>
    </row>
    <row r="99" spans="1:10">
      <c r="A99" s="5" t="s">
        <v>117</v>
      </c>
      <c r="B99" s="9" t="s">
        <v>221</v>
      </c>
      <c r="C99" s="9" t="s">
        <v>155</v>
      </c>
      <c r="D99" s="152">
        <v>44.603999999999999</v>
      </c>
      <c r="E99" s="152">
        <v>36.036999999999999</v>
      </c>
      <c r="F99" s="152">
        <v>0.51300000000000001</v>
      </c>
      <c r="G99" s="152">
        <v>18.79</v>
      </c>
      <c r="H99" s="152">
        <v>0.69899999999999995</v>
      </c>
      <c r="I99" s="152">
        <v>1.6E-2</v>
      </c>
      <c r="J99" s="152">
        <f t="shared" si="1"/>
        <v>100.65899999999999</v>
      </c>
    </row>
    <row r="100" spans="1:10">
      <c r="A100" s="5" t="s">
        <v>117</v>
      </c>
      <c r="B100" s="9" t="s">
        <v>221</v>
      </c>
      <c r="C100" s="9" t="s">
        <v>155</v>
      </c>
      <c r="D100" s="152">
        <v>43.606000000000002</v>
      </c>
      <c r="E100" s="152">
        <v>35.073999999999998</v>
      </c>
      <c r="F100" s="152">
        <v>0.60099999999999998</v>
      </c>
      <c r="G100" s="152">
        <v>18.417999999999999</v>
      </c>
      <c r="H100" s="152">
        <v>0.78700000000000003</v>
      </c>
      <c r="I100" s="152">
        <v>8.9999999999999993E-3</v>
      </c>
      <c r="J100" s="152">
        <f t="shared" si="1"/>
        <v>98.495000000000019</v>
      </c>
    </row>
    <row r="101" spans="1:10">
      <c r="A101" s="5" t="s">
        <v>117</v>
      </c>
      <c r="B101" s="9" t="s">
        <v>221</v>
      </c>
      <c r="C101" s="9" t="s">
        <v>156</v>
      </c>
      <c r="D101" s="152">
        <v>44.378</v>
      </c>
      <c r="E101" s="152">
        <v>35.773000000000003</v>
      </c>
      <c r="F101" s="152">
        <v>0.52400000000000002</v>
      </c>
      <c r="G101" s="152">
        <v>18.940000000000001</v>
      </c>
      <c r="H101" s="152">
        <v>0.69399999999999995</v>
      </c>
      <c r="I101" s="152">
        <v>3.0000000000000001E-3</v>
      </c>
      <c r="J101" s="152">
        <f t="shared" si="1"/>
        <v>100.31200000000001</v>
      </c>
    </row>
    <row r="102" spans="1:10">
      <c r="A102" s="5" t="s">
        <v>117</v>
      </c>
      <c r="B102" s="9" t="s">
        <v>221</v>
      </c>
      <c r="C102" s="9" t="s">
        <v>156</v>
      </c>
      <c r="D102" s="152">
        <v>45.283999999999999</v>
      </c>
      <c r="E102" s="152">
        <v>34.619</v>
      </c>
      <c r="F102" s="152">
        <v>0.55700000000000005</v>
      </c>
      <c r="G102" s="152">
        <v>17.716999999999999</v>
      </c>
      <c r="H102" s="152">
        <v>1.1859999999999999</v>
      </c>
      <c r="I102" s="152">
        <v>3.6999999999999998E-2</v>
      </c>
      <c r="J102" s="152">
        <f t="shared" si="1"/>
        <v>99.4</v>
      </c>
    </row>
    <row r="103" spans="1:10">
      <c r="A103" s="5" t="s">
        <v>117</v>
      </c>
      <c r="B103" s="9" t="s">
        <v>221</v>
      </c>
      <c r="C103" s="9" t="s">
        <v>156</v>
      </c>
      <c r="D103" s="152">
        <v>44.94</v>
      </c>
      <c r="E103" s="152">
        <v>35.582999999999998</v>
      </c>
      <c r="F103" s="152">
        <v>0.499</v>
      </c>
      <c r="G103" s="152">
        <v>18.303000000000001</v>
      </c>
      <c r="H103" s="152">
        <v>0.83199999999999996</v>
      </c>
      <c r="I103" s="152">
        <v>1.7999999999999999E-2</v>
      </c>
      <c r="J103" s="152">
        <f t="shared" si="1"/>
        <v>100.17499999999998</v>
      </c>
    </row>
    <row r="104" spans="1:10">
      <c r="A104" s="5" t="s">
        <v>117</v>
      </c>
      <c r="B104" s="9" t="s">
        <v>221</v>
      </c>
      <c r="C104" s="9" t="s">
        <v>156</v>
      </c>
      <c r="D104" s="152">
        <v>44.444000000000003</v>
      </c>
      <c r="E104" s="152">
        <v>35.497999999999998</v>
      </c>
      <c r="F104" s="152">
        <v>0.55300000000000005</v>
      </c>
      <c r="G104" s="152">
        <v>18.488</v>
      </c>
      <c r="H104" s="152">
        <v>0.82499999999999996</v>
      </c>
      <c r="I104" s="152">
        <v>2.9000000000000001E-2</v>
      </c>
      <c r="J104" s="152">
        <f t="shared" si="1"/>
        <v>99.837000000000003</v>
      </c>
    </row>
    <row r="105" spans="1:10">
      <c r="A105" s="5" t="s">
        <v>117</v>
      </c>
      <c r="B105" s="9" t="s">
        <v>222</v>
      </c>
      <c r="C105" s="9" t="s">
        <v>155</v>
      </c>
      <c r="D105" s="152">
        <v>44.783999999999999</v>
      </c>
      <c r="E105" s="152">
        <v>35.680999999999997</v>
      </c>
      <c r="F105" s="152">
        <v>0.54100000000000004</v>
      </c>
      <c r="G105" s="152">
        <v>18.545999999999999</v>
      </c>
      <c r="H105" s="152">
        <v>0.86499999999999999</v>
      </c>
      <c r="I105" s="152">
        <v>1.7999999999999999E-2</v>
      </c>
      <c r="J105" s="152">
        <f t="shared" si="1"/>
        <v>100.43499999999999</v>
      </c>
    </row>
    <row r="106" spans="1:10">
      <c r="A106" s="5" t="s">
        <v>117</v>
      </c>
      <c r="B106" s="9" t="s">
        <v>222</v>
      </c>
      <c r="C106" s="9" t="s">
        <v>155</v>
      </c>
      <c r="D106" s="152">
        <v>44.76</v>
      </c>
      <c r="E106" s="152">
        <v>35.578000000000003</v>
      </c>
      <c r="F106" s="152">
        <v>0.52700000000000002</v>
      </c>
      <c r="G106" s="152">
        <v>18.466000000000001</v>
      </c>
      <c r="H106" s="152">
        <v>0.85299999999999998</v>
      </c>
      <c r="I106" s="152">
        <v>3.4000000000000002E-2</v>
      </c>
      <c r="J106" s="152">
        <f t="shared" si="1"/>
        <v>100.21799999999999</v>
      </c>
    </row>
    <row r="107" spans="1:10">
      <c r="A107" s="5" t="s">
        <v>117</v>
      </c>
      <c r="B107" s="9" t="s">
        <v>222</v>
      </c>
      <c r="C107" s="9" t="s">
        <v>155</v>
      </c>
      <c r="D107" s="152">
        <v>44.664999999999999</v>
      </c>
      <c r="E107" s="152">
        <v>35.534999999999997</v>
      </c>
      <c r="F107" s="152">
        <v>0.53900000000000003</v>
      </c>
      <c r="G107" s="152">
        <v>18.655000000000001</v>
      </c>
      <c r="H107" s="152">
        <v>0.84299999999999997</v>
      </c>
      <c r="I107" s="152">
        <v>1.7000000000000001E-2</v>
      </c>
      <c r="J107" s="152">
        <f t="shared" si="1"/>
        <v>100.25399999999999</v>
      </c>
    </row>
    <row r="108" spans="1:10">
      <c r="A108" s="5" t="s">
        <v>117</v>
      </c>
      <c r="B108" s="9" t="s">
        <v>222</v>
      </c>
      <c r="C108" s="9" t="s">
        <v>155</v>
      </c>
      <c r="D108" s="152">
        <v>44.354999999999997</v>
      </c>
      <c r="E108" s="152">
        <v>35.246000000000002</v>
      </c>
      <c r="F108" s="152">
        <v>0.57599999999999996</v>
      </c>
      <c r="G108" s="152">
        <v>18.564</v>
      </c>
      <c r="H108" s="152">
        <v>0.878</v>
      </c>
      <c r="I108" s="152">
        <v>1.7999999999999999E-2</v>
      </c>
      <c r="J108" s="152">
        <f t="shared" si="1"/>
        <v>99.636999999999986</v>
      </c>
    </row>
    <row r="109" spans="1:10">
      <c r="A109" s="5" t="s">
        <v>117</v>
      </c>
      <c r="B109" s="9" t="s">
        <v>222</v>
      </c>
      <c r="C109" s="9" t="s">
        <v>156</v>
      </c>
      <c r="D109" s="152">
        <v>44.622999999999998</v>
      </c>
      <c r="E109" s="152">
        <v>35.21</v>
      </c>
      <c r="F109" s="152">
        <v>0.50800000000000001</v>
      </c>
      <c r="G109" s="152">
        <v>18.545000000000002</v>
      </c>
      <c r="H109" s="152">
        <v>0.84</v>
      </c>
      <c r="I109" s="152">
        <v>1.7000000000000001E-2</v>
      </c>
      <c r="J109" s="152">
        <f t="shared" si="1"/>
        <v>99.742999999999995</v>
      </c>
    </row>
    <row r="110" spans="1:10">
      <c r="A110" s="5" t="s">
        <v>117</v>
      </c>
      <c r="B110" s="9" t="s">
        <v>222</v>
      </c>
      <c r="C110" s="9" t="s">
        <v>156</v>
      </c>
      <c r="D110" s="152">
        <v>44.747999999999998</v>
      </c>
      <c r="E110" s="152">
        <v>35.575000000000003</v>
      </c>
      <c r="F110" s="152">
        <v>0.51600000000000001</v>
      </c>
      <c r="G110" s="152">
        <v>18.431000000000001</v>
      </c>
      <c r="H110" s="152">
        <v>0.81699999999999995</v>
      </c>
      <c r="I110" s="152">
        <v>2.7E-2</v>
      </c>
      <c r="J110" s="152">
        <f t="shared" si="1"/>
        <v>100.114</v>
      </c>
    </row>
    <row r="111" spans="1:10">
      <c r="A111" s="5" t="s">
        <v>117</v>
      </c>
      <c r="B111" s="9" t="s">
        <v>222</v>
      </c>
      <c r="C111" s="9" t="s">
        <v>156</v>
      </c>
      <c r="D111" s="152">
        <v>44.502000000000002</v>
      </c>
      <c r="E111" s="152">
        <v>35.276000000000003</v>
      </c>
      <c r="F111" s="152">
        <v>0.53700000000000003</v>
      </c>
      <c r="G111" s="152">
        <v>18.661000000000001</v>
      </c>
      <c r="H111" s="152">
        <v>0.86899999999999999</v>
      </c>
      <c r="I111" s="152">
        <v>2.4E-2</v>
      </c>
      <c r="J111" s="152">
        <f t="shared" si="1"/>
        <v>99.869000000000014</v>
      </c>
    </row>
    <row r="112" spans="1:10">
      <c r="A112" s="5" t="s">
        <v>117</v>
      </c>
      <c r="B112" s="9" t="s">
        <v>222</v>
      </c>
      <c r="C112" s="9" t="s">
        <v>156</v>
      </c>
      <c r="D112" s="152">
        <v>44.825000000000003</v>
      </c>
      <c r="E112" s="152">
        <v>35.189</v>
      </c>
      <c r="F112" s="152">
        <v>0.54700000000000004</v>
      </c>
      <c r="G112" s="152">
        <v>18.41</v>
      </c>
      <c r="H112" s="152">
        <v>0.89800000000000002</v>
      </c>
      <c r="I112" s="152">
        <v>2.7E-2</v>
      </c>
      <c r="J112" s="152">
        <f t="shared" si="1"/>
        <v>99.896000000000001</v>
      </c>
    </row>
    <row r="113" spans="1:10">
      <c r="A113" s="5" t="s">
        <v>117</v>
      </c>
      <c r="B113" s="9" t="s">
        <v>223</v>
      </c>
      <c r="C113" s="9" t="s">
        <v>155</v>
      </c>
      <c r="D113" s="152">
        <v>44.750999999999998</v>
      </c>
      <c r="E113" s="152">
        <v>35.238999999999997</v>
      </c>
      <c r="F113" s="152">
        <v>0.50600000000000001</v>
      </c>
      <c r="G113" s="152">
        <v>18.282</v>
      </c>
      <c r="H113" s="152">
        <v>0.96699999999999997</v>
      </c>
      <c r="I113" s="152">
        <v>3.4000000000000002E-2</v>
      </c>
      <c r="J113" s="152">
        <f t="shared" si="1"/>
        <v>99.778999999999996</v>
      </c>
    </row>
    <row r="114" spans="1:10">
      <c r="A114" s="5" t="s">
        <v>117</v>
      </c>
      <c r="B114" s="9" t="s">
        <v>223</v>
      </c>
      <c r="C114" s="9" t="s">
        <v>155</v>
      </c>
      <c r="D114" s="152">
        <v>44.405000000000001</v>
      </c>
      <c r="E114" s="152">
        <v>35.057000000000002</v>
      </c>
      <c r="F114" s="152">
        <v>0.52400000000000002</v>
      </c>
      <c r="G114" s="152">
        <v>18.216999999999999</v>
      </c>
      <c r="H114" s="152">
        <v>0.879</v>
      </c>
      <c r="I114" s="152">
        <v>2.9000000000000001E-2</v>
      </c>
      <c r="J114" s="152">
        <f t="shared" si="1"/>
        <v>99.111000000000004</v>
      </c>
    </row>
    <row r="115" spans="1:10">
      <c r="A115" s="5" t="s">
        <v>117</v>
      </c>
      <c r="B115" s="9" t="s">
        <v>223</v>
      </c>
      <c r="C115" s="9" t="s">
        <v>155</v>
      </c>
      <c r="D115" s="152">
        <v>44.704999999999998</v>
      </c>
      <c r="E115" s="152">
        <v>35.320999999999998</v>
      </c>
      <c r="F115" s="152">
        <v>0.58199999999999996</v>
      </c>
      <c r="G115" s="152">
        <v>18.349</v>
      </c>
      <c r="H115" s="152">
        <v>0.96299999999999997</v>
      </c>
      <c r="I115" s="152">
        <v>2.5000000000000001E-2</v>
      </c>
      <c r="J115" s="152">
        <f t="shared" si="1"/>
        <v>99.944999999999993</v>
      </c>
    </row>
    <row r="116" spans="1:10">
      <c r="A116" s="5" t="s">
        <v>117</v>
      </c>
      <c r="B116" s="9" t="s">
        <v>223</v>
      </c>
      <c r="C116" s="9" t="s">
        <v>156</v>
      </c>
      <c r="D116" s="152">
        <v>44.927999999999997</v>
      </c>
      <c r="E116" s="152">
        <v>35.731999999999999</v>
      </c>
      <c r="F116" s="152">
        <v>0.496</v>
      </c>
      <c r="G116" s="152">
        <v>18.724</v>
      </c>
      <c r="H116" s="152">
        <v>0.81399999999999995</v>
      </c>
      <c r="I116" s="152">
        <v>2.3E-2</v>
      </c>
      <c r="J116" s="152">
        <f t="shared" si="1"/>
        <v>100.71699999999998</v>
      </c>
    </row>
    <row r="117" spans="1:10">
      <c r="A117" s="5" t="s">
        <v>117</v>
      </c>
      <c r="B117" s="9" t="s">
        <v>223</v>
      </c>
      <c r="C117" s="9" t="s">
        <v>156</v>
      </c>
      <c r="D117" s="152">
        <v>44.508000000000003</v>
      </c>
      <c r="E117" s="152">
        <v>35.593000000000004</v>
      </c>
      <c r="F117" s="152">
        <v>0.54900000000000004</v>
      </c>
      <c r="G117" s="152">
        <v>18.491</v>
      </c>
      <c r="H117" s="152">
        <v>0.83199999999999996</v>
      </c>
      <c r="I117" s="152">
        <v>1.4E-2</v>
      </c>
      <c r="J117" s="152">
        <f t="shared" si="1"/>
        <v>99.986999999999995</v>
      </c>
    </row>
    <row r="118" spans="1:10">
      <c r="A118" s="5" t="s">
        <v>117</v>
      </c>
      <c r="B118" s="9" t="s">
        <v>223</v>
      </c>
      <c r="C118" s="9" t="s">
        <v>156</v>
      </c>
      <c r="D118" s="152">
        <v>44.319000000000003</v>
      </c>
      <c r="E118" s="152">
        <v>34.923999999999999</v>
      </c>
      <c r="F118" s="152">
        <v>0.59299999999999997</v>
      </c>
      <c r="G118" s="152">
        <v>18.55</v>
      </c>
      <c r="H118" s="152">
        <v>0.84699999999999998</v>
      </c>
      <c r="I118" s="152">
        <v>1.2E-2</v>
      </c>
      <c r="J118" s="152">
        <f t="shared" si="1"/>
        <v>99.24499999999999</v>
      </c>
    </row>
    <row r="119" spans="1:10">
      <c r="A119" s="5" t="s">
        <v>117</v>
      </c>
      <c r="B119" s="9" t="s">
        <v>223</v>
      </c>
      <c r="C119" s="9" t="s">
        <v>156</v>
      </c>
      <c r="D119" s="152">
        <v>45.414000000000001</v>
      </c>
      <c r="E119" s="152">
        <v>35.451000000000001</v>
      </c>
      <c r="F119" s="152">
        <v>0.55500000000000005</v>
      </c>
      <c r="G119" s="152">
        <v>18.190000000000001</v>
      </c>
      <c r="H119" s="152">
        <v>0.99299999999999999</v>
      </c>
      <c r="I119" s="152">
        <v>1.4999999999999999E-2</v>
      </c>
      <c r="J119" s="152">
        <f t="shared" si="1"/>
        <v>100.61800000000001</v>
      </c>
    </row>
    <row r="120" spans="1:10">
      <c r="A120" s="5" t="s">
        <v>117</v>
      </c>
      <c r="B120" s="9" t="s">
        <v>224</v>
      </c>
      <c r="C120" s="9" t="s">
        <v>155</v>
      </c>
      <c r="D120" s="152">
        <v>44.78</v>
      </c>
      <c r="E120" s="152">
        <v>35.390999999999998</v>
      </c>
      <c r="F120" s="152">
        <v>0.54100000000000004</v>
      </c>
      <c r="G120" s="152">
        <v>18.579999999999998</v>
      </c>
      <c r="H120" s="152">
        <v>0.85099999999999998</v>
      </c>
      <c r="I120" s="152">
        <v>7.0000000000000001E-3</v>
      </c>
      <c r="J120" s="152">
        <f t="shared" si="1"/>
        <v>100.14999999999999</v>
      </c>
    </row>
    <row r="121" spans="1:10">
      <c r="A121" s="5" t="s">
        <v>117</v>
      </c>
      <c r="B121" s="9" t="s">
        <v>224</v>
      </c>
      <c r="C121" s="9" t="s">
        <v>155</v>
      </c>
      <c r="D121" s="152">
        <v>44.802999999999997</v>
      </c>
      <c r="E121" s="152">
        <v>35.58</v>
      </c>
      <c r="F121" s="152">
        <v>0.57099999999999995</v>
      </c>
      <c r="G121" s="152">
        <v>18.459</v>
      </c>
      <c r="H121" s="152">
        <v>0.89700000000000002</v>
      </c>
      <c r="I121" s="152">
        <v>2.5999999999999999E-2</v>
      </c>
      <c r="J121" s="152">
        <f t="shared" ref="J121:J136" si="2">SUM(D121:I121)</f>
        <v>100.336</v>
      </c>
    </row>
    <row r="122" spans="1:10">
      <c r="A122" s="5" t="s">
        <v>117</v>
      </c>
      <c r="B122" s="9" t="s">
        <v>224</v>
      </c>
      <c r="C122" s="9" t="s">
        <v>155</v>
      </c>
      <c r="D122" s="152">
        <v>45.024000000000001</v>
      </c>
      <c r="E122" s="152">
        <v>35.451999999999998</v>
      </c>
      <c r="F122" s="152">
        <v>0.57899999999999996</v>
      </c>
      <c r="G122" s="152">
        <v>18.584</v>
      </c>
      <c r="H122" s="152">
        <v>0.91100000000000003</v>
      </c>
      <c r="I122" s="152">
        <v>2.1999999999999999E-2</v>
      </c>
      <c r="J122" s="152">
        <f t="shared" si="2"/>
        <v>100.572</v>
      </c>
    </row>
    <row r="123" spans="1:10">
      <c r="A123" s="5" t="s">
        <v>117</v>
      </c>
      <c r="B123" s="9" t="s">
        <v>224</v>
      </c>
      <c r="C123" s="9" t="s">
        <v>155</v>
      </c>
      <c r="D123" s="152">
        <v>44.856000000000002</v>
      </c>
      <c r="E123" s="152">
        <v>35.640999999999998</v>
      </c>
      <c r="F123" s="152">
        <v>0.53</v>
      </c>
      <c r="G123" s="152">
        <v>18.576000000000001</v>
      </c>
      <c r="H123" s="152">
        <v>0.82299999999999995</v>
      </c>
      <c r="I123" s="152">
        <v>2.1000000000000001E-2</v>
      </c>
      <c r="J123" s="152">
        <f t="shared" si="2"/>
        <v>100.447</v>
      </c>
    </row>
    <row r="124" spans="1:10">
      <c r="A124" s="5" t="s">
        <v>117</v>
      </c>
      <c r="B124" s="9" t="s">
        <v>224</v>
      </c>
      <c r="C124" s="9" t="s">
        <v>156</v>
      </c>
      <c r="D124" s="152">
        <v>44.225000000000001</v>
      </c>
      <c r="E124" s="152">
        <v>35.76</v>
      </c>
      <c r="F124" s="152">
        <v>0.53600000000000003</v>
      </c>
      <c r="G124" s="152">
        <v>18.8</v>
      </c>
      <c r="H124" s="152">
        <v>0.64600000000000002</v>
      </c>
      <c r="I124" s="152">
        <v>1.4999999999999999E-2</v>
      </c>
      <c r="J124" s="152">
        <f t="shared" si="2"/>
        <v>99.981999999999999</v>
      </c>
    </row>
    <row r="125" spans="1:10">
      <c r="A125" s="5" t="s">
        <v>117</v>
      </c>
      <c r="B125" s="9" t="s">
        <v>224</v>
      </c>
      <c r="C125" s="9" t="s">
        <v>156</v>
      </c>
      <c r="D125" s="152">
        <v>44.267000000000003</v>
      </c>
      <c r="E125" s="152">
        <v>36.03</v>
      </c>
      <c r="F125" s="152">
        <v>0.52900000000000003</v>
      </c>
      <c r="G125" s="152">
        <v>18.966000000000001</v>
      </c>
      <c r="H125" s="152">
        <v>0.65</v>
      </c>
      <c r="I125" s="152">
        <v>0.01</v>
      </c>
      <c r="J125" s="152">
        <f t="shared" si="2"/>
        <v>100.45200000000001</v>
      </c>
    </row>
    <row r="126" spans="1:10">
      <c r="A126" s="5" t="s">
        <v>117</v>
      </c>
      <c r="B126" s="9" t="s">
        <v>224</v>
      </c>
      <c r="C126" s="9" t="s">
        <v>156</v>
      </c>
      <c r="D126" s="152">
        <v>44.207999999999998</v>
      </c>
      <c r="E126" s="152">
        <v>35.829000000000001</v>
      </c>
      <c r="F126" s="152">
        <v>0.51800000000000002</v>
      </c>
      <c r="G126" s="152">
        <v>18.738</v>
      </c>
      <c r="H126" s="152">
        <v>0.59299999999999997</v>
      </c>
      <c r="I126" s="152">
        <v>3.5000000000000003E-2</v>
      </c>
      <c r="J126" s="152">
        <f t="shared" si="2"/>
        <v>99.921000000000006</v>
      </c>
    </row>
    <row r="127" spans="1:10">
      <c r="A127" s="5" t="s">
        <v>117</v>
      </c>
      <c r="B127" s="9" t="s">
        <v>224</v>
      </c>
      <c r="C127" s="9" t="s">
        <v>156</v>
      </c>
      <c r="D127" s="152">
        <v>44.594999999999999</v>
      </c>
      <c r="E127" s="152">
        <v>35.838999999999999</v>
      </c>
      <c r="F127" s="152">
        <v>0.53</v>
      </c>
      <c r="G127" s="152">
        <v>18.873000000000001</v>
      </c>
      <c r="H127" s="152">
        <v>0.7</v>
      </c>
      <c r="I127" s="152">
        <v>0</v>
      </c>
      <c r="J127" s="152">
        <f t="shared" si="2"/>
        <v>100.53700000000001</v>
      </c>
    </row>
    <row r="128" spans="1:10">
      <c r="A128" s="5" t="s">
        <v>117</v>
      </c>
      <c r="B128" s="9" t="s">
        <v>225</v>
      </c>
      <c r="C128" s="9" t="s">
        <v>155</v>
      </c>
      <c r="D128" s="152">
        <v>44.578000000000003</v>
      </c>
      <c r="E128" s="152">
        <v>35.402000000000001</v>
      </c>
      <c r="F128" s="152">
        <v>0.47899999999999998</v>
      </c>
      <c r="G128" s="152">
        <v>18.45</v>
      </c>
      <c r="H128" s="152">
        <v>0.85499999999999998</v>
      </c>
      <c r="I128" s="152">
        <v>8.9999999999999993E-3</v>
      </c>
      <c r="J128" s="152">
        <f t="shared" si="2"/>
        <v>99.77300000000001</v>
      </c>
    </row>
    <row r="129" spans="1:10">
      <c r="A129" s="5" t="s">
        <v>117</v>
      </c>
      <c r="B129" s="9" t="s">
        <v>225</v>
      </c>
      <c r="C129" s="9" t="s">
        <v>155</v>
      </c>
      <c r="D129" s="152">
        <v>43.957000000000001</v>
      </c>
      <c r="E129" s="152">
        <v>35.79</v>
      </c>
      <c r="F129" s="152">
        <v>0.52500000000000002</v>
      </c>
      <c r="G129" s="152">
        <v>18.827000000000002</v>
      </c>
      <c r="H129" s="152">
        <v>0.67500000000000004</v>
      </c>
      <c r="I129" s="152">
        <v>1.0999999999999999E-2</v>
      </c>
      <c r="J129" s="152">
        <f t="shared" si="2"/>
        <v>99.784999999999997</v>
      </c>
    </row>
    <row r="130" spans="1:10">
      <c r="A130" s="5" t="s">
        <v>117</v>
      </c>
      <c r="B130" s="9" t="s">
        <v>225</v>
      </c>
      <c r="C130" s="9" t="s">
        <v>155</v>
      </c>
      <c r="D130" s="152">
        <v>44.588999999999999</v>
      </c>
      <c r="E130" s="152">
        <v>35.470999999999997</v>
      </c>
      <c r="F130" s="152">
        <v>0.53600000000000003</v>
      </c>
      <c r="G130" s="152">
        <v>18.565000000000001</v>
      </c>
      <c r="H130" s="152">
        <v>0.78100000000000003</v>
      </c>
      <c r="I130" s="152">
        <v>1.2E-2</v>
      </c>
      <c r="J130" s="152">
        <f t="shared" si="2"/>
        <v>99.954000000000008</v>
      </c>
    </row>
    <row r="131" spans="1:10">
      <c r="A131" s="5" t="s">
        <v>117</v>
      </c>
      <c r="B131" s="9" t="s">
        <v>225</v>
      </c>
      <c r="C131" s="9" t="s">
        <v>155</v>
      </c>
      <c r="D131" s="152">
        <v>44.066000000000003</v>
      </c>
      <c r="E131" s="152">
        <v>35.213000000000001</v>
      </c>
      <c r="F131" s="152">
        <v>0.497</v>
      </c>
      <c r="G131" s="152">
        <v>18.532</v>
      </c>
      <c r="H131" s="152">
        <v>0.75</v>
      </c>
      <c r="I131" s="152">
        <v>2.4E-2</v>
      </c>
      <c r="J131" s="152">
        <f t="shared" si="2"/>
        <v>99.081999999999994</v>
      </c>
    </row>
    <row r="132" spans="1:10">
      <c r="A132" s="5" t="s">
        <v>117</v>
      </c>
      <c r="B132" s="9" t="s">
        <v>225</v>
      </c>
      <c r="C132" s="9" t="s">
        <v>156</v>
      </c>
      <c r="D132" s="152">
        <v>44.648000000000003</v>
      </c>
      <c r="E132" s="152">
        <v>35.597000000000001</v>
      </c>
      <c r="F132" s="152">
        <v>0.5</v>
      </c>
      <c r="G132" s="152">
        <v>18.712</v>
      </c>
      <c r="H132" s="152">
        <v>0.73699999999999999</v>
      </c>
      <c r="I132" s="152">
        <v>2.7E-2</v>
      </c>
      <c r="J132" s="152">
        <f t="shared" si="2"/>
        <v>100.221</v>
      </c>
    </row>
    <row r="133" spans="1:10">
      <c r="A133" s="5" t="s">
        <v>117</v>
      </c>
      <c r="B133" s="9" t="s">
        <v>225</v>
      </c>
      <c r="C133" s="9" t="s">
        <v>156</v>
      </c>
      <c r="D133" s="152">
        <v>44.154000000000003</v>
      </c>
      <c r="E133" s="152">
        <v>35.613</v>
      </c>
      <c r="F133" s="152">
        <v>0.505</v>
      </c>
      <c r="G133" s="152">
        <v>18.777999999999999</v>
      </c>
      <c r="H133" s="152">
        <v>0.70499999999999996</v>
      </c>
      <c r="I133" s="152">
        <v>2.3E-2</v>
      </c>
      <c r="J133" s="152">
        <f t="shared" si="2"/>
        <v>99.777999999999977</v>
      </c>
    </row>
    <row r="134" spans="1:10">
      <c r="A134" s="5" t="s">
        <v>117</v>
      </c>
      <c r="B134" s="9" t="s">
        <v>225</v>
      </c>
      <c r="C134" s="9" t="s">
        <v>156</v>
      </c>
      <c r="D134" s="152">
        <v>44.183999999999997</v>
      </c>
      <c r="E134" s="152">
        <v>35.457999999999998</v>
      </c>
      <c r="F134" s="152">
        <v>0.47599999999999998</v>
      </c>
      <c r="G134" s="152">
        <v>18.751000000000001</v>
      </c>
      <c r="H134" s="152">
        <v>0.68799999999999994</v>
      </c>
      <c r="I134" s="152">
        <v>1.2999999999999999E-2</v>
      </c>
      <c r="J134" s="152">
        <f t="shared" si="2"/>
        <v>99.570000000000007</v>
      </c>
    </row>
    <row r="135" spans="1:10">
      <c r="A135" s="5" t="s">
        <v>117</v>
      </c>
      <c r="B135" s="9" t="s">
        <v>225</v>
      </c>
      <c r="C135" s="9" t="s">
        <v>156</v>
      </c>
      <c r="D135" s="152">
        <v>44.348999999999997</v>
      </c>
      <c r="E135" s="152">
        <v>35.625</v>
      </c>
      <c r="F135" s="152">
        <v>0.51400000000000001</v>
      </c>
      <c r="G135" s="152">
        <v>18.742000000000001</v>
      </c>
      <c r="H135" s="152">
        <v>0.72099999999999997</v>
      </c>
      <c r="I135" s="152">
        <v>1.4999999999999999E-2</v>
      </c>
      <c r="J135" s="152">
        <f t="shared" si="2"/>
        <v>99.965999999999994</v>
      </c>
    </row>
    <row r="136" spans="1:10">
      <c r="A136" s="5" t="s">
        <v>117</v>
      </c>
      <c r="B136" s="9" t="s">
        <v>225</v>
      </c>
      <c r="C136" s="9" t="s">
        <v>156</v>
      </c>
      <c r="D136" s="152">
        <v>44.225000000000001</v>
      </c>
      <c r="E136" s="152">
        <v>35.578000000000003</v>
      </c>
      <c r="F136" s="152">
        <v>0.47799999999999998</v>
      </c>
      <c r="G136" s="152">
        <v>18.683</v>
      </c>
      <c r="H136" s="152">
        <v>0.68799999999999994</v>
      </c>
      <c r="I136" s="152">
        <v>1.4E-2</v>
      </c>
      <c r="J136" s="152">
        <f t="shared" si="2"/>
        <v>99.665999999999997</v>
      </c>
    </row>
    <row r="137" spans="1:10">
      <c r="A137" s="135" t="s">
        <v>247</v>
      </c>
    </row>
    <row r="138" spans="1:10">
      <c r="A138" s="5" t="s">
        <v>246</v>
      </c>
      <c r="B138" s="5" t="s">
        <v>62</v>
      </c>
      <c r="D138" s="55">
        <v>43.965000000000003</v>
      </c>
      <c r="E138" s="55">
        <v>35.872</v>
      </c>
      <c r="F138" s="55">
        <v>0.51300000000000001</v>
      </c>
      <c r="G138" s="55">
        <v>19.111999999999998</v>
      </c>
      <c r="H138" s="55">
        <v>0.54400000000000004</v>
      </c>
      <c r="I138" s="55">
        <v>2.5999999999999999E-2</v>
      </c>
      <c r="J138" s="152">
        <f t="shared" ref="J138:J156" si="3">SUM(D138:I138)</f>
        <v>100.032</v>
      </c>
    </row>
    <row r="139" spans="1:10">
      <c r="A139" s="5" t="s">
        <v>246</v>
      </c>
      <c r="B139" s="5" t="s">
        <v>63</v>
      </c>
      <c r="D139" s="55">
        <v>44.000999999999998</v>
      </c>
      <c r="E139" s="55">
        <v>35.965000000000003</v>
      </c>
      <c r="F139" s="55">
        <v>0.52800000000000002</v>
      </c>
      <c r="G139" s="55">
        <v>19.158999999999999</v>
      </c>
      <c r="H139" s="55">
        <v>0.53800000000000003</v>
      </c>
      <c r="I139" s="55">
        <v>1.7000000000000001E-2</v>
      </c>
      <c r="J139" s="152">
        <f t="shared" si="3"/>
        <v>100.20800000000001</v>
      </c>
    </row>
    <row r="140" spans="1:10">
      <c r="A140" s="5" t="s">
        <v>246</v>
      </c>
      <c r="B140" s="5" t="s">
        <v>64</v>
      </c>
      <c r="D140" s="55">
        <v>44.045000000000002</v>
      </c>
      <c r="E140" s="55">
        <v>36.049999999999997</v>
      </c>
      <c r="F140" s="55">
        <v>0.47499999999999998</v>
      </c>
      <c r="G140" s="55">
        <v>19.126999999999999</v>
      </c>
      <c r="H140" s="55">
        <v>0.54300000000000004</v>
      </c>
      <c r="I140" s="55">
        <v>2.4E-2</v>
      </c>
      <c r="J140" s="152">
        <f t="shared" si="3"/>
        <v>100.264</v>
      </c>
    </row>
    <row r="141" spans="1:10">
      <c r="A141" s="5" t="s">
        <v>246</v>
      </c>
      <c r="B141" s="5" t="s">
        <v>65</v>
      </c>
      <c r="D141" s="55">
        <v>43.784999999999997</v>
      </c>
      <c r="E141" s="55">
        <v>36.203000000000003</v>
      </c>
      <c r="F141" s="55">
        <v>0.49399999999999999</v>
      </c>
      <c r="G141" s="55">
        <v>19.079999999999998</v>
      </c>
      <c r="H141" s="55">
        <v>0.53100000000000003</v>
      </c>
      <c r="I141" s="55">
        <v>1.7000000000000001E-2</v>
      </c>
      <c r="J141" s="152">
        <f t="shared" si="3"/>
        <v>100.11</v>
      </c>
    </row>
    <row r="142" spans="1:10">
      <c r="A142" s="5" t="s">
        <v>246</v>
      </c>
      <c r="B142" s="5" t="s">
        <v>66</v>
      </c>
      <c r="D142" s="55">
        <v>43.951000000000001</v>
      </c>
      <c r="E142" s="55">
        <v>35.981999999999999</v>
      </c>
      <c r="F142" s="55">
        <v>0.51900000000000002</v>
      </c>
      <c r="G142" s="55">
        <v>19.059999999999999</v>
      </c>
      <c r="H142" s="55">
        <v>0.55300000000000005</v>
      </c>
      <c r="I142" s="55">
        <v>2.8000000000000001E-2</v>
      </c>
      <c r="J142" s="152">
        <f t="shared" si="3"/>
        <v>100.093</v>
      </c>
    </row>
    <row r="143" spans="1:10">
      <c r="A143" s="5" t="s">
        <v>246</v>
      </c>
      <c r="B143" s="5" t="s">
        <v>67</v>
      </c>
      <c r="D143" s="55">
        <v>43.713999999999999</v>
      </c>
      <c r="E143" s="55">
        <v>35.947000000000003</v>
      </c>
      <c r="F143" s="55">
        <v>0.48199999999999998</v>
      </c>
      <c r="G143" s="55">
        <v>19.032</v>
      </c>
      <c r="H143" s="55">
        <v>0.54400000000000004</v>
      </c>
      <c r="I143" s="55">
        <v>3.7999999999999999E-2</v>
      </c>
      <c r="J143" s="152">
        <f t="shared" si="3"/>
        <v>99.756999999999991</v>
      </c>
    </row>
    <row r="144" spans="1:10">
      <c r="A144" s="5" t="s">
        <v>246</v>
      </c>
      <c r="B144" s="5" t="s">
        <v>68</v>
      </c>
      <c r="D144" s="55">
        <v>43.853000000000002</v>
      </c>
      <c r="E144" s="55">
        <v>36.097000000000001</v>
      </c>
      <c r="F144" s="55">
        <v>0.47399999999999998</v>
      </c>
      <c r="G144" s="55">
        <v>19.079000000000001</v>
      </c>
      <c r="H144" s="55">
        <v>0.52700000000000002</v>
      </c>
      <c r="I144" s="55">
        <v>4.4999999999999998E-2</v>
      </c>
      <c r="J144" s="152">
        <f t="shared" si="3"/>
        <v>100.07500000000002</v>
      </c>
    </row>
    <row r="145" spans="1:10">
      <c r="A145" s="5" t="s">
        <v>246</v>
      </c>
      <c r="B145" s="5" t="s">
        <v>234</v>
      </c>
      <c r="D145" s="55">
        <v>44.116</v>
      </c>
      <c r="E145" s="55">
        <v>36.04</v>
      </c>
      <c r="F145" s="55">
        <v>0.45500000000000002</v>
      </c>
      <c r="G145" s="55">
        <v>18.981000000000002</v>
      </c>
      <c r="H145" s="55">
        <v>0.55000000000000004</v>
      </c>
      <c r="I145" s="55">
        <v>5.2999999999999999E-2</v>
      </c>
      <c r="J145" s="152">
        <f t="shared" si="3"/>
        <v>100.19500000000001</v>
      </c>
    </row>
    <row r="146" spans="1:10">
      <c r="A146" s="5" t="s">
        <v>246</v>
      </c>
      <c r="B146" s="5" t="s">
        <v>235</v>
      </c>
      <c r="D146" s="55">
        <v>43.707000000000001</v>
      </c>
      <c r="E146" s="55">
        <v>35.701999999999998</v>
      </c>
      <c r="F146" s="55">
        <v>0.49</v>
      </c>
      <c r="G146" s="55">
        <v>19.024999999999999</v>
      </c>
      <c r="H146" s="55">
        <v>0.54500000000000004</v>
      </c>
      <c r="I146" s="55">
        <v>3.3000000000000002E-2</v>
      </c>
      <c r="J146" s="152">
        <f t="shared" si="3"/>
        <v>99.501999999999981</v>
      </c>
    </row>
    <row r="147" spans="1:10">
      <c r="A147" s="5" t="s">
        <v>246</v>
      </c>
      <c r="B147" s="5" t="s">
        <v>236</v>
      </c>
      <c r="D147" s="55">
        <v>43.747999999999998</v>
      </c>
      <c r="E147" s="55">
        <v>35.805999999999997</v>
      </c>
      <c r="F147" s="55">
        <v>0.53600000000000003</v>
      </c>
      <c r="G147" s="55">
        <v>19.094999999999999</v>
      </c>
      <c r="H147" s="55">
        <v>0.56999999999999995</v>
      </c>
      <c r="I147" s="55">
        <v>4.2999999999999997E-2</v>
      </c>
      <c r="J147" s="152">
        <f t="shared" si="3"/>
        <v>99.798000000000002</v>
      </c>
    </row>
    <row r="148" spans="1:10">
      <c r="A148" s="5" t="s">
        <v>246</v>
      </c>
      <c r="B148" s="5" t="s">
        <v>237</v>
      </c>
      <c r="D148" s="55">
        <v>44.01</v>
      </c>
      <c r="E148" s="55">
        <v>36.241</v>
      </c>
      <c r="F148" s="55">
        <v>0.50800000000000001</v>
      </c>
      <c r="G148" s="55">
        <v>19.033000000000001</v>
      </c>
      <c r="H148" s="55">
        <v>0.54100000000000004</v>
      </c>
      <c r="I148" s="55">
        <v>0.03</v>
      </c>
      <c r="J148" s="152">
        <f t="shared" si="3"/>
        <v>100.363</v>
      </c>
    </row>
    <row r="149" spans="1:10">
      <c r="A149" s="5" t="s">
        <v>246</v>
      </c>
      <c r="B149" s="5" t="s">
        <v>238</v>
      </c>
      <c r="D149" s="55">
        <v>43.906999999999996</v>
      </c>
      <c r="E149" s="55">
        <v>35.984999999999999</v>
      </c>
      <c r="F149" s="55">
        <v>0.51100000000000001</v>
      </c>
      <c r="G149" s="55">
        <v>19.135000000000002</v>
      </c>
      <c r="H149" s="55">
        <v>0.54400000000000004</v>
      </c>
      <c r="I149" s="55">
        <v>2.8000000000000001E-2</v>
      </c>
      <c r="J149" s="152">
        <f t="shared" si="3"/>
        <v>100.11</v>
      </c>
    </row>
    <row r="150" spans="1:10">
      <c r="A150" s="5" t="s">
        <v>246</v>
      </c>
      <c r="B150" s="5" t="s">
        <v>239</v>
      </c>
      <c r="D150" s="55">
        <v>44.293999999999997</v>
      </c>
      <c r="E150" s="55">
        <v>36.292999999999999</v>
      </c>
      <c r="F150" s="55">
        <v>0.47399999999999998</v>
      </c>
      <c r="G150" s="55">
        <v>19.103000000000002</v>
      </c>
      <c r="H150" s="55">
        <v>0.53</v>
      </c>
      <c r="I150" s="55">
        <v>2.3E-2</v>
      </c>
      <c r="J150" s="152">
        <f t="shared" si="3"/>
        <v>100.71699999999998</v>
      </c>
    </row>
    <row r="151" spans="1:10">
      <c r="A151" s="5" t="s">
        <v>246</v>
      </c>
      <c r="B151" s="5" t="s">
        <v>240</v>
      </c>
      <c r="D151" s="55">
        <v>44.151000000000003</v>
      </c>
      <c r="E151" s="55">
        <v>36.148000000000003</v>
      </c>
      <c r="F151" s="55">
        <v>0.45700000000000002</v>
      </c>
      <c r="G151" s="55">
        <v>19.196999999999999</v>
      </c>
      <c r="H151" s="55">
        <v>0.53900000000000003</v>
      </c>
      <c r="I151" s="55">
        <v>2.3E-2</v>
      </c>
      <c r="J151" s="152">
        <f t="shared" si="3"/>
        <v>100.515</v>
      </c>
    </row>
    <row r="152" spans="1:10">
      <c r="A152" s="5" t="s">
        <v>246</v>
      </c>
      <c r="B152" s="5" t="s">
        <v>241</v>
      </c>
      <c r="D152" s="55">
        <v>44.031999999999996</v>
      </c>
      <c r="E152" s="55">
        <v>36.073</v>
      </c>
      <c r="F152" s="55">
        <v>0.47599999999999998</v>
      </c>
      <c r="G152" s="55">
        <v>19.006</v>
      </c>
      <c r="H152" s="55">
        <v>0.52900000000000003</v>
      </c>
      <c r="I152" s="55">
        <v>2.4E-2</v>
      </c>
      <c r="J152" s="152">
        <f t="shared" si="3"/>
        <v>100.13999999999999</v>
      </c>
    </row>
    <row r="153" spans="1:10">
      <c r="A153" s="5" t="s">
        <v>246</v>
      </c>
      <c r="B153" s="5" t="s">
        <v>242</v>
      </c>
      <c r="D153" s="55">
        <v>44.023000000000003</v>
      </c>
      <c r="E153" s="55">
        <v>36.061999999999998</v>
      </c>
      <c r="F153" s="55">
        <v>0.499</v>
      </c>
      <c r="G153" s="55">
        <v>19.148</v>
      </c>
      <c r="H153" s="55">
        <v>0.55100000000000005</v>
      </c>
      <c r="I153" s="55">
        <v>2.7E-2</v>
      </c>
      <c r="J153" s="152">
        <f t="shared" si="3"/>
        <v>100.31</v>
      </c>
    </row>
    <row r="154" spans="1:10">
      <c r="A154" s="5" t="s">
        <v>246</v>
      </c>
      <c r="B154" s="5" t="s">
        <v>243</v>
      </c>
      <c r="D154" s="55">
        <v>44.055</v>
      </c>
      <c r="E154" s="55">
        <v>35.975000000000001</v>
      </c>
      <c r="F154" s="55">
        <v>0.47799999999999998</v>
      </c>
      <c r="G154" s="55">
        <v>19.13</v>
      </c>
      <c r="H154" s="55">
        <v>0.53100000000000003</v>
      </c>
      <c r="I154" s="55">
        <v>3.9E-2</v>
      </c>
      <c r="J154" s="152">
        <f t="shared" si="3"/>
        <v>100.208</v>
      </c>
    </row>
    <row r="155" spans="1:10">
      <c r="A155" s="5" t="s">
        <v>246</v>
      </c>
      <c r="B155" s="5" t="s">
        <v>244</v>
      </c>
      <c r="D155" s="55">
        <v>43.988999999999997</v>
      </c>
      <c r="E155" s="55">
        <v>36.020000000000003</v>
      </c>
      <c r="F155" s="55">
        <v>0.52200000000000002</v>
      </c>
      <c r="G155" s="55">
        <v>18.846</v>
      </c>
      <c r="H155" s="55">
        <v>0.51300000000000001</v>
      </c>
      <c r="I155" s="55">
        <v>2.8000000000000001E-2</v>
      </c>
      <c r="J155" s="152">
        <f t="shared" si="3"/>
        <v>99.918000000000021</v>
      </c>
    </row>
    <row r="156" spans="1:10">
      <c r="A156" s="5" t="s">
        <v>246</v>
      </c>
      <c r="B156" s="5" t="s">
        <v>245</v>
      </c>
      <c r="D156" s="55">
        <v>43.908999999999999</v>
      </c>
      <c r="E156" s="55">
        <v>36.130000000000003</v>
      </c>
      <c r="F156" s="55">
        <v>0.48499999999999999</v>
      </c>
      <c r="G156" s="55">
        <v>19.158999999999999</v>
      </c>
      <c r="H156" s="55">
        <v>0.54500000000000004</v>
      </c>
      <c r="I156" s="55">
        <v>3.3000000000000002E-2</v>
      </c>
      <c r="J156" s="152">
        <f t="shared" si="3"/>
        <v>100.261</v>
      </c>
    </row>
    <row r="157" spans="1:10" s="74" customFormat="1">
      <c r="A157" s="74" t="s">
        <v>246</v>
      </c>
      <c r="B157" s="74" t="s">
        <v>283</v>
      </c>
      <c r="D157" s="122">
        <f>AVERAGE(D138:D156)</f>
        <v>43.960789473684208</v>
      </c>
      <c r="E157" s="122">
        <f t="shared" ref="E157:J157" si="4">AVERAGE(E138:E156)</f>
        <v>36.031105263157897</v>
      </c>
      <c r="F157" s="122">
        <f t="shared" si="4"/>
        <v>0.4934736842105264</v>
      </c>
      <c r="G157" s="122">
        <f t="shared" si="4"/>
        <v>19.079315789473686</v>
      </c>
      <c r="H157" s="122">
        <f t="shared" si="4"/>
        <v>0.54042105263157902</v>
      </c>
      <c r="I157" s="122">
        <f t="shared" si="4"/>
        <v>3.0473684210526326E-2</v>
      </c>
      <c r="J157" s="122">
        <f t="shared" si="4"/>
        <v>100.13557894736844</v>
      </c>
    </row>
    <row r="158" spans="1:10" s="74" customFormat="1">
      <c r="A158" s="74" t="s">
        <v>246</v>
      </c>
      <c r="B158" s="74" t="s">
        <v>0</v>
      </c>
      <c r="D158" s="122">
        <v>44</v>
      </c>
      <c r="E158" s="157">
        <v>36.03</v>
      </c>
      <c r="F158" s="122">
        <v>0.62</v>
      </c>
      <c r="G158" s="122">
        <v>19.09</v>
      </c>
      <c r="H158" s="122">
        <v>0.53</v>
      </c>
      <c r="I158" s="122">
        <v>0.03</v>
      </c>
      <c r="J158" s="157">
        <f>SUM(D158:I158)</f>
        <v>100.30000000000001</v>
      </c>
    </row>
    <row r="159" spans="1:10" s="74" customFormat="1">
      <c r="B159" s="112" t="s">
        <v>281</v>
      </c>
      <c r="D159" s="122">
        <f>MAX(D138:D156)</f>
        <v>44.293999999999997</v>
      </c>
      <c r="E159" s="122">
        <f t="shared" ref="E159:J159" si="5">MAX(E138:E156)</f>
        <v>36.292999999999999</v>
      </c>
      <c r="F159" s="122">
        <f t="shared" si="5"/>
        <v>0.53600000000000003</v>
      </c>
      <c r="G159" s="122">
        <f t="shared" si="5"/>
        <v>19.196999999999999</v>
      </c>
      <c r="H159" s="122">
        <f t="shared" si="5"/>
        <v>0.56999999999999995</v>
      </c>
      <c r="I159" s="122">
        <f t="shared" si="5"/>
        <v>5.2999999999999999E-2</v>
      </c>
      <c r="J159" s="122">
        <f t="shared" si="5"/>
        <v>100.71699999999998</v>
      </c>
    </row>
    <row r="160" spans="1:10" s="74" customFormat="1">
      <c r="B160" s="112" t="s">
        <v>282</v>
      </c>
      <c r="D160" s="122">
        <f>MIN(D138:D156)</f>
        <v>43.707000000000001</v>
      </c>
      <c r="E160" s="122">
        <f t="shared" ref="E160:J160" si="6">MIN(E138:E156)</f>
        <v>35.701999999999998</v>
      </c>
      <c r="F160" s="122">
        <f t="shared" si="6"/>
        <v>0.45500000000000002</v>
      </c>
      <c r="G160" s="122">
        <f t="shared" si="6"/>
        <v>18.846</v>
      </c>
      <c r="H160" s="122">
        <f t="shared" si="6"/>
        <v>0.51300000000000001</v>
      </c>
      <c r="I160" s="122">
        <f t="shared" si="6"/>
        <v>1.7000000000000001E-2</v>
      </c>
      <c r="J160" s="122">
        <f t="shared" si="6"/>
        <v>99.501999999999981</v>
      </c>
    </row>
    <row r="161" spans="2:10" s="74" customFormat="1">
      <c r="B161" s="112" t="s">
        <v>278</v>
      </c>
      <c r="D161" s="122">
        <f>STDEV(D138:D156)</f>
        <v>0.15272436280486529</v>
      </c>
      <c r="E161" s="122">
        <f t="shared" ref="E161:J161" si="7">STDEV(E138:E156)</f>
        <v>0.14465932958999592</v>
      </c>
      <c r="F161" s="122">
        <f t="shared" si="7"/>
        <v>2.3648745376758092E-2</v>
      </c>
      <c r="G161" s="122">
        <f t="shared" si="7"/>
        <v>8.1058999522006916E-2</v>
      </c>
      <c r="H161" s="122">
        <f t="shared" si="7"/>
        <v>1.220344117895387E-2</v>
      </c>
      <c r="I161" s="122">
        <f t="shared" si="7"/>
        <v>9.5065382240775344E-3</v>
      </c>
      <c r="J161" s="122">
        <f t="shared" si="7"/>
        <v>0.27223158356024646</v>
      </c>
    </row>
    <row r="162" spans="2:10" s="74" customFormat="1">
      <c r="B162" s="125" t="s">
        <v>285</v>
      </c>
      <c r="D162" s="122">
        <f>100*((D157-D158)/D158)</f>
        <v>-8.9114832535889962E-2</v>
      </c>
      <c r="E162" s="122">
        <f t="shared" ref="E162:J162" si="8">100*((E157-E158)/E158)</f>
        <v>3.0676190893596297E-3</v>
      </c>
      <c r="F162" s="122">
        <f t="shared" si="8"/>
        <v>-20.407470288624772</v>
      </c>
      <c r="G162" s="122">
        <f t="shared" si="8"/>
        <v>-5.5967577403426269E-2</v>
      </c>
      <c r="H162" s="122">
        <f t="shared" si="8"/>
        <v>1.9662363455809426</v>
      </c>
      <c r="I162" s="122">
        <f t="shared" si="8"/>
        <v>1.578947368421092</v>
      </c>
      <c r="J162" s="122">
        <f t="shared" si="8"/>
        <v>-0.16392926483705628</v>
      </c>
    </row>
    <row r="163" spans="2:10">
      <c r="B163" s="113" t="s">
        <v>284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5"/>
  <sheetViews>
    <sheetView workbookViewId="0">
      <pane ySplit="860"/>
      <selection sqref="A1:XFD1048576"/>
      <selection pane="bottomLeft" activeCell="A2" sqref="A2"/>
    </sheetView>
  </sheetViews>
  <sheetFormatPr baseColWidth="10" defaultRowHeight="12" x14ac:dyDescent="0"/>
  <cols>
    <col min="1" max="16384" width="10.83203125" style="113"/>
  </cols>
  <sheetData>
    <row r="1" spans="1:14">
      <c r="A1" s="112" t="s">
        <v>185</v>
      </c>
      <c r="B1" s="112"/>
      <c r="C1" s="112"/>
      <c r="D1" s="112"/>
    </row>
    <row r="2" spans="1:14">
      <c r="A2" s="114" t="s">
        <v>114</v>
      </c>
      <c r="B2" s="114" t="s">
        <v>161</v>
      </c>
      <c r="C2" s="114" t="s">
        <v>129</v>
      </c>
      <c r="D2" s="90" t="s">
        <v>424</v>
      </c>
      <c r="E2" s="90" t="s">
        <v>415</v>
      </c>
      <c r="F2" s="114" t="s">
        <v>27</v>
      </c>
      <c r="G2" s="114" t="s">
        <v>24</v>
      </c>
      <c r="H2" s="114" t="s">
        <v>25</v>
      </c>
      <c r="I2" s="90" t="s">
        <v>418</v>
      </c>
      <c r="J2" s="90" t="s">
        <v>419</v>
      </c>
      <c r="K2" s="90" t="s">
        <v>416</v>
      </c>
      <c r="L2" s="114" t="s">
        <v>26</v>
      </c>
      <c r="M2" s="114" t="s">
        <v>86</v>
      </c>
      <c r="N2" s="114" t="s">
        <v>22</v>
      </c>
    </row>
    <row r="3" spans="1:14">
      <c r="A3" s="115" t="s">
        <v>163</v>
      </c>
      <c r="B3" s="112"/>
      <c r="C3" s="112"/>
      <c r="D3" s="89"/>
      <c r="E3" s="89"/>
      <c r="F3" s="112"/>
      <c r="G3" s="112"/>
      <c r="H3" s="112"/>
      <c r="I3" s="89"/>
      <c r="J3" s="89"/>
      <c r="K3" s="89"/>
      <c r="L3" s="112"/>
      <c r="M3" s="112"/>
      <c r="N3" s="112"/>
    </row>
    <row r="4" spans="1:14">
      <c r="A4" s="113" t="s">
        <v>117</v>
      </c>
      <c r="B4" s="113" t="s">
        <v>154</v>
      </c>
      <c r="C4" s="113" t="s">
        <v>155</v>
      </c>
      <c r="D4" s="116">
        <v>41.768999999999998</v>
      </c>
      <c r="E4" s="116">
        <v>13.79</v>
      </c>
      <c r="F4" s="116">
        <v>11.945</v>
      </c>
      <c r="G4" s="116">
        <v>14.798</v>
      </c>
      <c r="H4" s="116">
        <v>12.028</v>
      </c>
      <c r="I4" s="116">
        <v>0.32400000000000001</v>
      </c>
      <c r="J4" s="116">
        <v>2.6949999999999998</v>
      </c>
      <c r="K4" s="116">
        <v>1.7869999999999999</v>
      </c>
      <c r="L4" s="116">
        <v>0.218</v>
      </c>
      <c r="M4" s="116">
        <v>2.4E-2</v>
      </c>
      <c r="N4" s="116">
        <f>SUM(D4:M4)</f>
        <v>99.378</v>
      </c>
    </row>
    <row r="5" spans="1:14">
      <c r="A5" s="113" t="s">
        <v>117</v>
      </c>
      <c r="B5" s="113" t="s">
        <v>154</v>
      </c>
      <c r="C5" s="113" t="s">
        <v>155</v>
      </c>
      <c r="D5" s="116">
        <v>41.453000000000003</v>
      </c>
      <c r="E5" s="116">
        <v>13.574999999999999</v>
      </c>
      <c r="F5" s="116">
        <v>12.007999999999999</v>
      </c>
      <c r="G5" s="116">
        <v>14.932</v>
      </c>
      <c r="H5" s="116">
        <v>10.625</v>
      </c>
      <c r="I5" s="116">
        <v>0.34499999999999997</v>
      </c>
      <c r="J5" s="116">
        <v>2.6819999999999999</v>
      </c>
      <c r="K5" s="116">
        <v>1.8140000000000001</v>
      </c>
      <c r="L5" s="116">
        <v>0.20399999999999999</v>
      </c>
      <c r="M5" s="116">
        <v>3.1E-2</v>
      </c>
      <c r="N5" s="116">
        <f t="shared" ref="N5:N68" si="0">SUM(D5:M5)</f>
        <v>97.668999999999997</v>
      </c>
    </row>
    <row r="6" spans="1:14">
      <c r="A6" s="113" t="s">
        <v>117</v>
      </c>
      <c r="B6" s="113" t="s">
        <v>154</v>
      </c>
      <c r="C6" s="113" t="s">
        <v>155</v>
      </c>
      <c r="D6" s="116">
        <v>42.676000000000002</v>
      </c>
      <c r="E6" s="116">
        <v>12.863</v>
      </c>
      <c r="F6" s="116">
        <v>11.731999999999999</v>
      </c>
      <c r="G6" s="116">
        <v>15.372999999999999</v>
      </c>
      <c r="H6" s="116">
        <v>11.013999999999999</v>
      </c>
      <c r="I6" s="116">
        <v>0.35399999999999998</v>
      </c>
      <c r="J6" s="116">
        <v>2.665</v>
      </c>
      <c r="K6" s="116">
        <v>1.9339999999999999</v>
      </c>
      <c r="L6" s="116">
        <v>0.223</v>
      </c>
      <c r="M6" s="116">
        <v>1.7000000000000001E-2</v>
      </c>
      <c r="N6" s="116">
        <f t="shared" si="0"/>
        <v>98.850999999999999</v>
      </c>
    </row>
    <row r="7" spans="1:14">
      <c r="A7" s="113" t="s">
        <v>117</v>
      </c>
      <c r="B7" s="113" t="s">
        <v>154</v>
      </c>
      <c r="C7" s="113" t="s">
        <v>155</v>
      </c>
      <c r="D7" s="116">
        <v>41.811</v>
      </c>
      <c r="E7" s="116">
        <v>14.382</v>
      </c>
      <c r="F7" s="116">
        <v>12.004</v>
      </c>
      <c r="G7" s="116">
        <v>14.611000000000001</v>
      </c>
      <c r="H7" s="116">
        <v>11.409000000000001</v>
      </c>
      <c r="I7" s="116">
        <v>0.33800000000000002</v>
      </c>
      <c r="J7" s="116">
        <v>2.714</v>
      </c>
      <c r="K7" s="116">
        <v>1.7549999999999999</v>
      </c>
      <c r="L7" s="116">
        <v>0.12</v>
      </c>
      <c r="M7" s="116">
        <v>2.4E-2</v>
      </c>
      <c r="N7" s="116">
        <f t="shared" si="0"/>
        <v>99.168000000000006</v>
      </c>
    </row>
    <row r="8" spans="1:14">
      <c r="A8" s="113" t="s">
        <v>117</v>
      </c>
      <c r="B8" s="113" t="s">
        <v>154</v>
      </c>
      <c r="C8" s="113" t="s">
        <v>155</v>
      </c>
      <c r="D8" s="116">
        <v>41.048000000000002</v>
      </c>
      <c r="E8" s="116">
        <v>14.244</v>
      </c>
      <c r="F8" s="116">
        <v>11.888999999999999</v>
      </c>
      <c r="G8" s="116">
        <v>14.768000000000001</v>
      </c>
      <c r="H8" s="116">
        <v>11.909000000000001</v>
      </c>
      <c r="I8" s="116">
        <v>0.34399999999999997</v>
      </c>
      <c r="J8" s="116">
        <v>2.6760000000000002</v>
      </c>
      <c r="K8" s="116">
        <v>1.8759999999999999</v>
      </c>
      <c r="L8" s="116">
        <v>0.126</v>
      </c>
      <c r="M8" s="116">
        <v>2.1999999999999999E-2</v>
      </c>
      <c r="N8" s="116">
        <f t="shared" si="0"/>
        <v>98.902000000000015</v>
      </c>
    </row>
    <row r="9" spans="1:14">
      <c r="A9" s="113" t="s">
        <v>117</v>
      </c>
      <c r="B9" s="113" t="s">
        <v>154</v>
      </c>
      <c r="C9" s="113" t="s">
        <v>155</v>
      </c>
      <c r="D9" s="116">
        <v>41.148000000000003</v>
      </c>
      <c r="E9" s="116">
        <v>13.337999999999999</v>
      </c>
      <c r="F9" s="116">
        <v>11.896000000000001</v>
      </c>
      <c r="G9" s="116">
        <v>14.273999999999999</v>
      </c>
      <c r="H9" s="116">
        <v>11.497999999999999</v>
      </c>
      <c r="I9" s="116">
        <v>0.35899999999999999</v>
      </c>
      <c r="J9" s="116">
        <v>2.6</v>
      </c>
      <c r="K9" s="116">
        <v>1.8160000000000001</v>
      </c>
      <c r="L9" s="116">
        <v>0.13500000000000001</v>
      </c>
      <c r="M9" s="116">
        <v>3.5000000000000003E-2</v>
      </c>
      <c r="N9" s="116">
        <f t="shared" si="0"/>
        <v>97.099000000000004</v>
      </c>
    </row>
    <row r="10" spans="1:14">
      <c r="A10" s="113" t="s">
        <v>117</v>
      </c>
      <c r="B10" s="113" t="s">
        <v>154</v>
      </c>
      <c r="C10" s="113" t="s">
        <v>155</v>
      </c>
      <c r="D10" s="116">
        <v>42.795999999999999</v>
      </c>
      <c r="E10" s="116">
        <v>13.099</v>
      </c>
      <c r="F10" s="116">
        <v>11.867000000000001</v>
      </c>
      <c r="G10" s="116">
        <v>15.276999999999999</v>
      </c>
      <c r="H10" s="116">
        <v>11.343</v>
      </c>
      <c r="I10" s="116">
        <v>0.35</v>
      </c>
      <c r="J10" s="116">
        <v>2.657</v>
      </c>
      <c r="K10" s="116">
        <v>1.6719999999999999</v>
      </c>
      <c r="L10" s="116">
        <v>0.16900000000000001</v>
      </c>
      <c r="M10" s="116">
        <v>1.2999999999999999E-2</v>
      </c>
      <c r="N10" s="116">
        <f t="shared" si="0"/>
        <v>99.242999999999995</v>
      </c>
    </row>
    <row r="11" spans="1:14">
      <c r="A11" s="113" t="s">
        <v>117</v>
      </c>
      <c r="B11" s="113" t="s">
        <v>154</v>
      </c>
      <c r="C11" s="113" t="s">
        <v>156</v>
      </c>
      <c r="D11" s="116">
        <v>40.881</v>
      </c>
      <c r="E11" s="116">
        <v>14.009</v>
      </c>
      <c r="F11" s="116">
        <v>11.898999999999999</v>
      </c>
      <c r="G11" s="116">
        <v>14.891</v>
      </c>
      <c r="H11" s="116">
        <v>11.959</v>
      </c>
      <c r="I11" s="116">
        <v>0.33300000000000002</v>
      </c>
      <c r="J11" s="116">
        <v>2.806</v>
      </c>
      <c r="K11" s="116">
        <v>1.774</v>
      </c>
      <c r="L11" s="116">
        <v>0.122</v>
      </c>
      <c r="M11" s="116">
        <v>0.03</v>
      </c>
      <c r="N11" s="116">
        <f t="shared" si="0"/>
        <v>98.704000000000008</v>
      </c>
    </row>
    <row r="12" spans="1:14">
      <c r="A12" s="113" t="s">
        <v>117</v>
      </c>
      <c r="B12" s="113" t="s">
        <v>154</v>
      </c>
      <c r="C12" s="113" t="s">
        <v>156</v>
      </c>
      <c r="D12" s="116">
        <v>40.764000000000003</v>
      </c>
      <c r="E12" s="116">
        <v>14.125</v>
      </c>
      <c r="F12" s="116">
        <v>11.916</v>
      </c>
      <c r="G12" s="116">
        <v>14.787000000000001</v>
      </c>
      <c r="H12" s="116">
        <v>11.795999999999999</v>
      </c>
      <c r="I12" s="116">
        <v>0.36399999999999999</v>
      </c>
      <c r="J12" s="116">
        <v>2.7770000000000001</v>
      </c>
      <c r="K12" s="116">
        <v>1.7809999999999999</v>
      </c>
      <c r="L12" s="116">
        <v>0.26300000000000001</v>
      </c>
      <c r="M12" s="116">
        <v>2.1999999999999999E-2</v>
      </c>
      <c r="N12" s="116">
        <f t="shared" si="0"/>
        <v>98.595000000000027</v>
      </c>
    </row>
    <row r="13" spans="1:14">
      <c r="A13" s="113" t="s">
        <v>117</v>
      </c>
      <c r="B13" s="113" t="s">
        <v>154</v>
      </c>
      <c r="C13" s="113" t="s">
        <v>156</v>
      </c>
      <c r="D13" s="116">
        <v>40.618000000000002</v>
      </c>
      <c r="E13" s="116">
        <v>14.242000000000001</v>
      </c>
      <c r="F13" s="116">
        <v>12.105</v>
      </c>
      <c r="G13" s="116">
        <v>14.728999999999999</v>
      </c>
      <c r="H13" s="116">
        <v>11.276999999999999</v>
      </c>
      <c r="I13" s="116">
        <v>0.36099999999999999</v>
      </c>
      <c r="J13" s="116">
        <v>2.7519999999999998</v>
      </c>
      <c r="K13" s="116">
        <v>1.913</v>
      </c>
      <c r="L13" s="116">
        <v>0.16700000000000001</v>
      </c>
      <c r="M13" s="116">
        <v>2.1999999999999999E-2</v>
      </c>
      <c r="N13" s="116">
        <f t="shared" si="0"/>
        <v>98.186000000000007</v>
      </c>
    </row>
    <row r="14" spans="1:14">
      <c r="A14" s="113" t="s">
        <v>117</v>
      </c>
      <c r="B14" s="113" t="s">
        <v>157</v>
      </c>
      <c r="C14" s="113" t="s">
        <v>155</v>
      </c>
      <c r="D14" s="116">
        <v>41.362000000000002</v>
      </c>
      <c r="E14" s="116">
        <v>14.058999999999999</v>
      </c>
      <c r="F14" s="116">
        <v>11.901</v>
      </c>
      <c r="G14" s="116">
        <v>14.574</v>
      </c>
      <c r="H14" s="116">
        <v>11.487</v>
      </c>
      <c r="I14" s="116">
        <v>0.35399999999999998</v>
      </c>
      <c r="J14" s="116">
        <v>2.7440000000000002</v>
      </c>
      <c r="K14" s="116">
        <v>1.893</v>
      </c>
      <c r="L14" s="116">
        <v>0.16500000000000001</v>
      </c>
      <c r="M14" s="116">
        <v>0.02</v>
      </c>
      <c r="N14" s="116">
        <f t="shared" si="0"/>
        <v>98.558999999999997</v>
      </c>
    </row>
    <row r="15" spans="1:14">
      <c r="A15" s="113" t="s">
        <v>117</v>
      </c>
      <c r="B15" s="113" t="s">
        <v>157</v>
      </c>
      <c r="C15" s="113" t="s">
        <v>155</v>
      </c>
      <c r="D15" s="116">
        <v>40.409999999999997</v>
      </c>
      <c r="E15" s="116">
        <v>13.313000000000001</v>
      </c>
      <c r="F15" s="116">
        <v>11.74</v>
      </c>
      <c r="G15" s="116">
        <v>15.221</v>
      </c>
      <c r="H15" s="116">
        <v>11.375999999999999</v>
      </c>
      <c r="I15" s="116">
        <v>0.36299999999999999</v>
      </c>
      <c r="J15" s="116">
        <v>2.9039999999999999</v>
      </c>
      <c r="K15" s="116">
        <v>1.9339999999999999</v>
      </c>
      <c r="L15" s="116">
        <v>0.16300000000000001</v>
      </c>
      <c r="M15" s="116">
        <v>4.1000000000000002E-2</v>
      </c>
      <c r="N15" s="116">
        <f t="shared" si="0"/>
        <v>97.464999999999989</v>
      </c>
    </row>
    <row r="16" spans="1:14">
      <c r="A16" s="113" t="s">
        <v>117</v>
      </c>
      <c r="B16" s="113" t="s">
        <v>157</v>
      </c>
      <c r="C16" s="113" t="s">
        <v>155</v>
      </c>
      <c r="D16" s="116">
        <v>43.19</v>
      </c>
      <c r="E16" s="116">
        <v>15.026999999999999</v>
      </c>
      <c r="F16" s="116">
        <v>11.923999999999999</v>
      </c>
      <c r="G16" s="116">
        <v>13.173999999999999</v>
      </c>
      <c r="H16" s="116">
        <v>10.882</v>
      </c>
      <c r="I16" s="116">
        <v>0.35199999999999998</v>
      </c>
      <c r="J16" s="116">
        <v>2.3820000000000001</v>
      </c>
      <c r="K16" s="116">
        <v>1.581</v>
      </c>
      <c r="L16" s="116">
        <v>0.114</v>
      </c>
      <c r="M16" s="116">
        <v>1.4E-2</v>
      </c>
      <c r="N16" s="116">
        <f t="shared" si="0"/>
        <v>98.640000000000015</v>
      </c>
    </row>
    <row r="17" spans="1:14">
      <c r="A17" s="113" t="s">
        <v>117</v>
      </c>
      <c r="B17" s="113" t="s">
        <v>157</v>
      </c>
      <c r="C17" s="113" t="s">
        <v>155</v>
      </c>
      <c r="D17" s="116">
        <v>41.119</v>
      </c>
      <c r="E17" s="116">
        <v>14.019</v>
      </c>
      <c r="F17" s="116">
        <v>11.994999999999999</v>
      </c>
      <c r="G17" s="116">
        <v>14.712</v>
      </c>
      <c r="H17" s="116">
        <v>11.558999999999999</v>
      </c>
      <c r="I17" s="116">
        <v>0.35199999999999998</v>
      </c>
      <c r="J17" s="116">
        <v>2.7360000000000002</v>
      </c>
      <c r="K17" s="116">
        <v>1.744</v>
      </c>
      <c r="L17" s="116">
        <v>0.14099999999999999</v>
      </c>
      <c r="M17" s="116">
        <v>3.4000000000000002E-2</v>
      </c>
      <c r="N17" s="116">
        <f t="shared" si="0"/>
        <v>98.411000000000016</v>
      </c>
    </row>
    <row r="18" spans="1:14">
      <c r="A18" s="113" t="s">
        <v>117</v>
      </c>
      <c r="B18" s="113" t="s">
        <v>157</v>
      </c>
      <c r="C18" s="113" t="s">
        <v>155</v>
      </c>
      <c r="D18" s="116">
        <v>41.405000000000001</v>
      </c>
      <c r="E18" s="116">
        <v>14.106</v>
      </c>
      <c r="F18" s="116">
        <v>11.904</v>
      </c>
      <c r="G18" s="116">
        <v>14.721</v>
      </c>
      <c r="H18" s="116">
        <v>11.8</v>
      </c>
      <c r="I18" s="116">
        <v>0.34300000000000003</v>
      </c>
      <c r="J18" s="116">
        <v>2.726</v>
      </c>
      <c r="K18" s="116">
        <v>1.9339999999999999</v>
      </c>
      <c r="L18" s="116">
        <v>0.122</v>
      </c>
      <c r="M18" s="116">
        <v>3.1E-2</v>
      </c>
      <c r="N18" s="116">
        <f t="shared" si="0"/>
        <v>99.092000000000013</v>
      </c>
    </row>
    <row r="19" spans="1:14">
      <c r="A19" s="113" t="s">
        <v>117</v>
      </c>
      <c r="B19" s="113" t="s">
        <v>157</v>
      </c>
      <c r="C19" s="113" t="s">
        <v>155</v>
      </c>
      <c r="D19" s="116">
        <v>41.268000000000001</v>
      </c>
      <c r="E19" s="116">
        <v>14.032</v>
      </c>
      <c r="F19" s="116">
        <v>11.956</v>
      </c>
      <c r="G19" s="116">
        <v>14.875999999999999</v>
      </c>
      <c r="H19" s="116">
        <v>12.05</v>
      </c>
      <c r="I19" s="116">
        <v>0.317</v>
      </c>
      <c r="J19" s="116">
        <v>2.7370000000000001</v>
      </c>
      <c r="K19" s="116">
        <v>1.9530000000000001</v>
      </c>
      <c r="L19" s="116">
        <v>0.11600000000000001</v>
      </c>
      <c r="M19" s="116">
        <v>2.5000000000000001E-2</v>
      </c>
      <c r="N19" s="116">
        <f t="shared" si="0"/>
        <v>99.33</v>
      </c>
    </row>
    <row r="20" spans="1:14">
      <c r="A20" s="113" t="s">
        <v>117</v>
      </c>
      <c r="B20" s="113" t="s">
        <v>157</v>
      </c>
      <c r="C20" s="113" t="s">
        <v>156</v>
      </c>
      <c r="D20" s="116">
        <v>41.177</v>
      </c>
      <c r="E20" s="116">
        <v>14.090999999999999</v>
      </c>
      <c r="F20" s="116">
        <v>11.986000000000001</v>
      </c>
      <c r="G20" s="116">
        <v>14.755000000000001</v>
      </c>
      <c r="H20" s="116">
        <v>11.978999999999999</v>
      </c>
      <c r="I20" s="116">
        <v>0.35</v>
      </c>
      <c r="J20" s="116">
        <v>2.7629999999999999</v>
      </c>
      <c r="K20" s="116">
        <v>1.639</v>
      </c>
      <c r="L20" s="116">
        <v>0.156</v>
      </c>
      <c r="M20" s="116">
        <v>2.1999999999999999E-2</v>
      </c>
      <c r="N20" s="116">
        <f t="shared" si="0"/>
        <v>98.918000000000006</v>
      </c>
    </row>
    <row r="21" spans="1:14">
      <c r="A21" s="113" t="s">
        <v>117</v>
      </c>
      <c r="B21" s="113" t="s">
        <v>157</v>
      </c>
      <c r="C21" s="113" t="s">
        <v>156</v>
      </c>
      <c r="D21" s="116">
        <v>41.045999999999999</v>
      </c>
      <c r="E21" s="116">
        <v>14.042999999999999</v>
      </c>
      <c r="F21" s="116">
        <v>11.901</v>
      </c>
      <c r="G21" s="116">
        <v>14.801</v>
      </c>
      <c r="H21" s="116">
        <v>12.147</v>
      </c>
      <c r="I21" s="116">
        <v>0.36199999999999999</v>
      </c>
      <c r="J21" s="116">
        <v>2.7509999999999999</v>
      </c>
      <c r="K21" s="116">
        <v>1.9159999999999999</v>
      </c>
      <c r="L21" s="116">
        <v>0.18</v>
      </c>
      <c r="M21" s="116">
        <v>1.4999999999999999E-2</v>
      </c>
      <c r="N21" s="116">
        <f t="shared" si="0"/>
        <v>99.162000000000006</v>
      </c>
    </row>
    <row r="22" spans="1:14">
      <c r="A22" s="113" t="s">
        <v>117</v>
      </c>
      <c r="B22" s="113" t="s">
        <v>157</v>
      </c>
      <c r="C22" s="113" t="s">
        <v>156</v>
      </c>
      <c r="D22" s="116">
        <v>41.268000000000001</v>
      </c>
      <c r="E22" s="116">
        <v>14.145</v>
      </c>
      <c r="F22" s="116">
        <v>11.945</v>
      </c>
      <c r="G22" s="116">
        <v>14.832000000000001</v>
      </c>
      <c r="H22" s="116">
        <v>12.077</v>
      </c>
      <c r="I22" s="116">
        <v>0.34499999999999997</v>
      </c>
      <c r="J22" s="116">
        <v>2.7010000000000001</v>
      </c>
      <c r="K22" s="116">
        <v>1.6659999999999999</v>
      </c>
      <c r="L22" s="116">
        <v>0.13700000000000001</v>
      </c>
      <c r="M22" s="116">
        <v>2.5000000000000001E-2</v>
      </c>
      <c r="N22" s="116">
        <f t="shared" si="0"/>
        <v>99.140999999999991</v>
      </c>
    </row>
    <row r="23" spans="1:14">
      <c r="A23" s="113" t="s">
        <v>117</v>
      </c>
      <c r="B23" s="113" t="s">
        <v>157</v>
      </c>
      <c r="C23" s="113" t="s">
        <v>156</v>
      </c>
      <c r="D23" s="116">
        <v>41.1</v>
      </c>
      <c r="E23" s="116">
        <v>14.031000000000001</v>
      </c>
      <c r="F23" s="116">
        <v>11.912000000000001</v>
      </c>
      <c r="G23" s="116">
        <v>15.048</v>
      </c>
      <c r="H23" s="116">
        <v>11.398</v>
      </c>
      <c r="I23" s="116">
        <v>0.34599999999999997</v>
      </c>
      <c r="J23" s="116">
        <v>2.8929999999999998</v>
      </c>
      <c r="K23" s="116">
        <v>1.8720000000000001</v>
      </c>
      <c r="L23" s="116">
        <v>0.16700000000000001</v>
      </c>
      <c r="M23" s="116">
        <v>2.5000000000000001E-2</v>
      </c>
      <c r="N23" s="116">
        <f t="shared" si="0"/>
        <v>98.792000000000016</v>
      </c>
    </row>
    <row r="24" spans="1:14">
      <c r="A24" s="113" t="s">
        <v>117</v>
      </c>
      <c r="B24" s="113" t="s">
        <v>157</v>
      </c>
      <c r="C24" s="113" t="s">
        <v>156</v>
      </c>
      <c r="D24" s="116">
        <v>41.991999999999997</v>
      </c>
      <c r="E24" s="116">
        <v>13.138999999999999</v>
      </c>
      <c r="F24" s="116">
        <v>11.787000000000001</v>
      </c>
      <c r="G24" s="116">
        <v>15.161</v>
      </c>
      <c r="H24" s="116">
        <v>11.454000000000001</v>
      </c>
      <c r="I24" s="116">
        <v>0.32</v>
      </c>
      <c r="J24" s="116">
        <v>2.68</v>
      </c>
      <c r="K24" s="116">
        <v>1.6619999999999999</v>
      </c>
      <c r="L24" s="116">
        <v>0.17100000000000001</v>
      </c>
      <c r="M24" s="116">
        <v>2.1999999999999999E-2</v>
      </c>
      <c r="N24" s="116">
        <f t="shared" si="0"/>
        <v>98.388000000000034</v>
      </c>
    </row>
    <row r="25" spans="1:14">
      <c r="A25" s="113" t="s">
        <v>117</v>
      </c>
      <c r="B25" s="113" t="s">
        <v>158</v>
      </c>
      <c r="C25" s="113" t="s">
        <v>155</v>
      </c>
      <c r="D25" s="116">
        <v>41.557000000000002</v>
      </c>
      <c r="E25" s="116">
        <v>14.04</v>
      </c>
      <c r="F25" s="116">
        <v>11.785</v>
      </c>
      <c r="G25" s="116">
        <v>14.606</v>
      </c>
      <c r="H25" s="116">
        <v>11.292</v>
      </c>
      <c r="I25" s="116">
        <v>0.32200000000000001</v>
      </c>
      <c r="J25" s="116">
        <v>2.7309999999999999</v>
      </c>
      <c r="K25" s="116">
        <v>1.9590000000000001</v>
      </c>
      <c r="L25" s="116">
        <v>0.13100000000000001</v>
      </c>
      <c r="M25" s="116">
        <v>0.02</v>
      </c>
      <c r="N25" s="116">
        <f t="shared" si="0"/>
        <v>98.442999999999998</v>
      </c>
    </row>
    <row r="26" spans="1:14">
      <c r="A26" s="113" t="s">
        <v>117</v>
      </c>
      <c r="B26" s="113" t="s">
        <v>158</v>
      </c>
      <c r="C26" s="113" t="s">
        <v>155</v>
      </c>
      <c r="D26" s="116">
        <v>42.040999999999997</v>
      </c>
      <c r="E26" s="116">
        <v>14.15</v>
      </c>
      <c r="F26" s="116">
        <v>11.978</v>
      </c>
      <c r="G26" s="116">
        <v>14.566000000000001</v>
      </c>
      <c r="H26" s="116">
        <v>11.776</v>
      </c>
      <c r="I26" s="116">
        <v>0.35299999999999998</v>
      </c>
      <c r="J26" s="116">
        <v>2.657</v>
      </c>
      <c r="K26" s="116">
        <v>1.8260000000000001</v>
      </c>
      <c r="L26" s="116">
        <v>0.17599999999999999</v>
      </c>
      <c r="M26" s="116">
        <v>2.1000000000000001E-2</v>
      </c>
      <c r="N26" s="116">
        <f t="shared" si="0"/>
        <v>99.543999999999983</v>
      </c>
    </row>
    <row r="27" spans="1:14">
      <c r="A27" s="113" t="s">
        <v>117</v>
      </c>
      <c r="B27" s="113" t="s">
        <v>158</v>
      </c>
      <c r="C27" s="113" t="s">
        <v>155</v>
      </c>
      <c r="D27" s="116">
        <v>41.662999999999997</v>
      </c>
      <c r="E27" s="116">
        <v>13.977</v>
      </c>
      <c r="F27" s="116">
        <v>11.856</v>
      </c>
      <c r="G27" s="116">
        <v>14.760999999999999</v>
      </c>
      <c r="H27" s="116">
        <v>12.234999999999999</v>
      </c>
      <c r="I27" s="116">
        <v>0.33400000000000002</v>
      </c>
      <c r="J27" s="116">
        <v>2.7629999999999999</v>
      </c>
      <c r="K27" s="116">
        <v>1.8740000000000001</v>
      </c>
      <c r="L27" s="116">
        <v>0.20799999999999999</v>
      </c>
      <c r="M27" s="116">
        <v>1.7000000000000001E-2</v>
      </c>
      <c r="N27" s="116">
        <f t="shared" si="0"/>
        <v>99.687999999999988</v>
      </c>
    </row>
    <row r="28" spans="1:14">
      <c r="A28" s="113" t="s">
        <v>117</v>
      </c>
      <c r="B28" s="113" t="s">
        <v>158</v>
      </c>
      <c r="C28" s="113" t="s">
        <v>155</v>
      </c>
      <c r="D28" s="116">
        <v>41.517000000000003</v>
      </c>
      <c r="E28" s="116">
        <v>14.102</v>
      </c>
      <c r="F28" s="116">
        <v>11.871</v>
      </c>
      <c r="G28" s="116">
        <v>14.702999999999999</v>
      </c>
      <c r="H28" s="116">
        <v>11.557</v>
      </c>
      <c r="I28" s="116">
        <v>0.32700000000000001</v>
      </c>
      <c r="J28" s="116">
        <v>2.706</v>
      </c>
      <c r="K28" s="116">
        <v>1.929</v>
      </c>
      <c r="L28" s="116">
        <v>0.13500000000000001</v>
      </c>
      <c r="M28" s="116">
        <v>1.9E-2</v>
      </c>
      <c r="N28" s="116">
        <f t="shared" si="0"/>
        <v>98.866000000000014</v>
      </c>
    </row>
    <row r="29" spans="1:14">
      <c r="A29" s="113" t="s">
        <v>117</v>
      </c>
      <c r="B29" s="113" t="s">
        <v>158</v>
      </c>
      <c r="C29" s="113" t="s">
        <v>156</v>
      </c>
      <c r="D29" s="116">
        <v>41.542000000000002</v>
      </c>
      <c r="E29" s="116">
        <v>13.897</v>
      </c>
      <c r="F29" s="116">
        <v>11.896000000000001</v>
      </c>
      <c r="G29" s="116">
        <v>14.577</v>
      </c>
      <c r="H29" s="116">
        <v>11.573</v>
      </c>
      <c r="I29" s="116">
        <v>0.38400000000000001</v>
      </c>
      <c r="J29" s="116">
        <v>2.6720000000000002</v>
      </c>
      <c r="K29" s="116">
        <v>1.913</v>
      </c>
      <c r="L29" s="116">
        <v>0.16500000000000001</v>
      </c>
      <c r="M29" s="116">
        <v>2.4E-2</v>
      </c>
      <c r="N29" s="116">
        <f t="shared" si="0"/>
        <v>98.643000000000015</v>
      </c>
    </row>
    <row r="30" spans="1:14">
      <c r="A30" s="113" t="s">
        <v>117</v>
      </c>
      <c r="B30" s="113" t="s">
        <v>158</v>
      </c>
      <c r="C30" s="113" t="s">
        <v>156</v>
      </c>
      <c r="D30" s="116">
        <v>40.884999999999998</v>
      </c>
      <c r="E30" s="116">
        <v>13.648999999999999</v>
      </c>
      <c r="F30" s="116">
        <v>12.026</v>
      </c>
      <c r="G30" s="116">
        <v>14.875</v>
      </c>
      <c r="H30" s="116">
        <v>11.085000000000001</v>
      </c>
      <c r="I30" s="116">
        <v>0.39300000000000002</v>
      </c>
      <c r="J30" s="116">
        <v>2.7149999999999999</v>
      </c>
      <c r="K30" s="116">
        <v>1.8680000000000001</v>
      </c>
      <c r="L30" s="116">
        <v>0.107</v>
      </c>
      <c r="M30" s="116">
        <v>0.02</v>
      </c>
      <c r="N30" s="116">
        <f t="shared" si="0"/>
        <v>97.623000000000005</v>
      </c>
    </row>
    <row r="31" spans="1:14">
      <c r="A31" s="113" t="s">
        <v>117</v>
      </c>
      <c r="B31" s="113" t="s">
        <v>158</v>
      </c>
      <c r="C31" s="113" t="s">
        <v>156</v>
      </c>
      <c r="D31" s="116">
        <v>41.512999999999998</v>
      </c>
      <c r="E31" s="116">
        <v>13.722</v>
      </c>
      <c r="F31" s="116">
        <v>11.776</v>
      </c>
      <c r="G31" s="116">
        <v>14.609</v>
      </c>
      <c r="H31" s="116">
        <v>11.968999999999999</v>
      </c>
      <c r="I31" s="116">
        <v>0.374</v>
      </c>
      <c r="J31" s="116">
        <v>2.7309999999999999</v>
      </c>
      <c r="K31" s="116">
        <v>1.7629999999999999</v>
      </c>
      <c r="L31" s="116">
        <v>0.158</v>
      </c>
      <c r="M31" s="116">
        <v>2.3E-2</v>
      </c>
      <c r="N31" s="116">
        <f t="shared" si="0"/>
        <v>98.637999999999977</v>
      </c>
    </row>
    <row r="32" spans="1:14">
      <c r="A32" s="113" t="s">
        <v>117</v>
      </c>
      <c r="B32" s="113" t="s">
        <v>158</v>
      </c>
      <c r="C32" s="113" t="s">
        <v>156</v>
      </c>
      <c r="D32" s="116">
        <v>40.749000000000002</v>
      </c>
      <c r="E32" s="116">
        <v>13.548999999999999</v>
      </c>
      <c r="F32" s="116">
        <v>11.869</v>
      </c>
      <c r="G32" s="116">
        <v>15.029</v>
      </c>
      <c r="H32" s="116">
        <v>12.090999999999999</v>
      </c>
      <c r="I32" s="116">
        <v>0.34899999999999998</v>
      </c>
      <c r="J32" s="116">
        <v>2.7829999999999999</v>
      </c>
      <c r="K32" s="116">
        <v>1.825</v>
      </c>
      <c r="L32" s="116">
        <v>0.189</v>
      </c>
      <c r="M32" s="116">
        <v>8.9999999999999993E-3</v>
      </c>
      <c r="N32" s="116">
        <f t="shared" si="0"/>
        <v>98.441999999999993</v>
      </c>
    </row>
    <row r="33" spans="1:14">
      <c r="A33" s="113" t="s">
        <v>117</v>
      </c>
      <c r="B33" s="113" t="s">
        <v>159</v>
      </c>
      <c r="C33" s="113" t="s">
        <v>155</v>
      </c>
      <c r="D33" s="116">
        <v>40.372</v>
      </c>
      <c r="E33" s="116">
        <v>14.000999999999999</v>
      </c>
      <c r="F33" s="116">
        <v>11.897</v>
      </c>
      <c r="G33" s="116">
        <v>14.86</v>
      </c>
      <c r="H33" s="116">
        <v>11.683</v>
      </c>
      <c r="I33" s="116">
        <v>0.35399999999999998</v>
      </c>
      <c r="J33" s="116">
        <v>2.698</v>
      </c>
      <c r="K33" s="116">
        <v>1.9490000000000001</v>
      </c>
      <c r="L33" s="116">
        <v>0.17599999999999999</v>
      </c>
      <c r="M33" s="116">
        <v>3.2000000000000001E-2</v>
      </c>
      <c r="N33" s="116">
        <f t="shared" si="0"/>
        <v>98.021999999999977</v>
      </c>
    </row>
    <row r="34" spans="1:14">
      <c r="A34" s="113" t="s">
        <v>117</v>
      </c>
      <c r="B34" s="113" t="s">
        <v>159</v>
      </c>
      <c r="C34" s="113" t="s">
        <v>155</v>
      </c>
      <c r="D34" s="116">
        <v>40.704999999999998</v>
      </c>
      <c r="E34" s="116">
        <v>13.949</v>
      </c>
      <c r="F34" s="116">
        <v>11.89</v>
      </c>
      <c r="G34" s="116">
        <v>14.914999999999999</v>
      </c>
      <c r="H34" s="116">
        <v>11.776999999999999</v>
      </c>
      <c r="I34" s="116">
        <v>0.34</v>
      </c>
      <c r="J34" s="116">
        <v>2.7890000000000001</v>
      </c>
      <c r="K34" s="116">
        <v>1.8420000000000001</v>
      </c>
      <c r="L34" s="116">
        <v>0.15</v>
      </c>
      <c r="M34" s="116">
        <v>1.4E-2</v>
      </c>
      <c r="N34" s="116">
        <f t="shared" si="0"/>
        <v>98.371000000000009</v>
      </c>
    </row>
    <row r="35" spans="1:14">
      <c r="A35" s="113" t="s">
        <v>117</v>
      </c>
      <c r="B35" s="113" t="s">
        <v>159</v>
      </c>
      <c r="C35" s="113" t="s">
        <v>156</v>
      </c>
      <c r="D35" s="116">
        <v>40.984999999999999</v>
      </c>
      <c r="E35" s="116">
        <v>14.048</v>
      </c>
      <c r="F35" s="116">
        <v>11.978</v>
      </c>
      <c r="G35" s="116">
        <v>14.659000000000001</v>
      </c>
      <c r="H35" s="116">
        <v>11.218</v>
      </c>
      <c r="I35" s="116">
        <v>0.39300000000000002</v>
      </c>
      <c r="J35" s="116">
        <v>2.63</v>
      </c>
      <c r="K35" s="116">
        <v>1.8839999999999999</v>
      </c>
      <c r="L35" s="116">
        <v>0.20799999999999999</v>
      </c>
      <c r="M35" s="116">
        <v>2.5000000000000001E-2</v>
      </c>
      <c r="N35" s="116">
        <f t="shared" si="0"/>
        <v>98.028000000000006</v>
      </c>
    </row>
    <row r="36" spans="1:14">
      <c r="A36" s="113" t="s">
        <v>117</v>
      </c>
      <c r="B36" s="113" t="s">
        <v>159</v>
      </c>
      <c r="C36" s="113" t="s">
        <v>156</v>
      </c>
      <c r="D36" s="116">
        <v>41.63</v>
      </c>
      <c r="E36" s="116">
        <v>14.352</v>
      </c>
      <c r="F36" s="116">
        <v>11.835000000000001</v>
      </c>
      <c r="G36" s="116">
        <v>14.459</v>
      </c>
      <c r="H36" s="116">
        <v>12.509</v>
      </c>
      <c r="I36" s="116">
        <v>0.38800000000000001</v>
      </c>
      <c r="J36" s="116">
        <v>2.6829999999999998</v>
      </c>
      <c r="K36" s="116">
        <v>1.833</v>
      </c>
      <c r="L36" s="116">
        <v>0.16900000000000001</v>
      </c>
      <c r="M36" s="116">
        <v>3.9E-2</v>
      </c>
      <c r="N36" s="116">
        <f t="shared" si="0"/>
        <v>99.89700000000002</v>
      </c>
    </row>
    <row r="37" spans="1:14">
      <c r="A37" s="113" t="s">
        <v>117</v>
      </c>
      <c r="B37" s="113" t="s">
        <v>159</v>
      </c>
      <c r="C37" s="113" t="s">
        <v>156</v>
      </c>
      <c r="D37" s="116">
        <v>40.643999999999998</v>
      </c>
      <c r="E37" s="116">
        <v>13.811999999999999</v>
      </c>
      <c r="F37" s="116">
        <v>11.882999999999999</v>
      </c>
      <c r="G37" s="116">
        <v>14.61</v>
      </c>
      <c r="H37" s="116">
        <v>11.406000000000001</v>
      </c>
      <c r="I37" s="116">
        <v>0.40799999999999997</v>
      </c>
      <c r="J37" s="116">
        <v>2.68</v>
      </c>
      <c r="K37" s="116">
        <v>1.802</v>
      </c>
      <c r="L37" s="116">
        <v>0.17100000000000001</v>
      </c>
      <c r="M37" s="116">
        <v>2.9000000000000001E-2</v>
      </c>
      <c r="N37" s="116">
        <f t="shared" si="0"/>
        <v>97.445000000000022</v>
      </c>
    </row>
    <row r="38" spans="1:14">
      <c r="A38" s="113" t="s">
        <v>117</v>
      </c>
      <c r="B38" s="113" t="s">
        <v>159</v>
      </c>
      <c r="C38" s="113" t="s">
        <v>156</v>
      </c>
      <c r="D38" s="116">
        <v>40.901000000000003</v>
      </c>
      <c r="E38" s="116">
        <v>14.069000000000001</v>
      </c>
      <c r="F38" s="116">
        <v>11.731999999999999</v>
      </c>
      <c r="G38" s="116">
        <v>14.103999999999999</v>
      </c>
      <c r="H38" s="116">
        <v>11.548</v>
      </c>
      <c r="I38" s="116">
        <v>0.378</v>
      </c>
      <c r="J38" s="116">
        <v>2.6960000000000002</v>
      </c>
      <c r="K38" s="116">
        <v>1.758</v>
      </c>
      <c r="L38" s="116">
        <v>0.221</v>
      </c>
      <c r="M38" s="116">
        <v>5.0999999999999997E-2</v>
      </c>
      <c r="N38" s="116">
        <f t="shared" si="0"/>
        <v>97.457999999999998</v>
      </c>
    </row>
    <row r="39" spans="1:14">
      <c r="A39" s="113" t="s">
        <v>117</v>
      </c>
      <c r="B39" s="113" t="s">
        <v>160</v>
      </c>
      <c r="C39" s="113" t="s">
        <v>155</v>
      </c>
      <c r="D39" s="116">
        <v>41.189</v>
      </c>
      <c r="E39" s="116">
        <v>13.891999999999999</v>
      </c>
      <c r="F39" s="116">
        <v>11.903</v>
      </c>
      <c r="G39" s="116">
        <v>14.954000000000001</v>
      </c>
      <c r="H39" s="116">
        <v>11.116</v>
      </c>
      <c r="I39" s="116">
        <v>0.374</v>
      </c>
      <c r="J39" s="116">
        <v>2.8</v>
      </c>
      <c r="K39" s="116">
        <v>1.7809999999999999</v>
      </c>
      <c r="L39" s="116">
        <v>0.13700000000000001</v>
      </c>
      <c r="M39" s="116">
        <v>2E-3</v>
      </c>
      <c r="N39" s="116">
        <f t="shared" si="0"/>
        <v>98.14800000000001</v>
      </c>
    </row>
    <row r="40" spans="1:14">
      <c r="A40" s="113" t="s">
        <v>117</v>
      </c>
      <c r="B40" s="113" t="s">
        <v>160</v>
      </c>
      <c r="C40" s="113" t="s">
        <v>155</v>
      </c>
      <c r="D40" s="116">
        <v>41.040999999999997</v>
      </c>
      <c r="E40" s="116">
        <v>13.885999999999999</v>
      </c>
      <c r="F40" s="116">
        <v>11.760999999999999</v>
      </c>
      <c r="G40" s="116">
        <v>15.144</v>
      </c>
      <c r="H40" s="116">
        <v>11.805</v>
      </c>
      <c r="I40" s="116">
        <v>0.36</v>
      </c>
      <c r="J40" s="116">
        <v>2.76</v>
      </c>
      <c r="K40" s="116">
        <v>1.825</v>
      </c>
      <c r="L40" s="116">
        <v>0.20599999999999999</v>
      </c>
      <c r="M40" s="116">
        <v>1.4E-2</v>
      </c>
      <c r="N40" s="116">
        <f t="shared" si="0"/>
        <v>98.802000000000007</v>
      </c>
    </row>
    <row r="41" spans="1:14">
      <c r="A41" s="113" t="s">
        <v>117</v>
      </c>
      <c r="B41" s="113" t="s">
        <v>160</v>
      </c>
      <c r="C41" s="113" t="s">
        <v>155</v>
      </c>
      <c r="D41" s="116">
        <v>42.261000000000003</v>
      </c>
      <c r="E41" s="116">
        <v>13.821999999999999</v>
      </c>
      <c r="F41" s="116">
        <v>11.845000000000001</v>
      </c>
      <c r="G41" s="116">
        <v>14.964</v>
      </c>
      <c r="H41" s="116">
        <v>11.705</v>
      </c>
      <c r="I41" s="116">
        <v>0.32100000000000001</v>
      </c>
      <c r="J41" s="116">
        <v>2.6880000000000002</v>
      </c>
      <c r="K41" s="116">
        <v>1.6559999999999999</v>
      </c>
      <c r="L41" s="116">
        <v>0.15</v>
      </c>
      <c r="M41" s="116">
        <v>2.7E-2</v>
      </c>
      <c r="N41" s="116">
        <f t="shared" si="0"/>
        <v>99.439000000000007</v>
      </c>
    </row>
    <row r="42" spans="1:14">
      <c r="A42" s="113" t="s">
        <v>117</v>
      </c>
      <c r="B42" s="113" t="s">
        <v>160</v>
      </c>
      <c r="C42" s="113" t="s">
        <v>155</v>
      </c>
      <c r="D42" s="116">
        <v>40.677</v>
      </c>
      <c r="E42" s="116">
        <v>14.417</v>
      </c>
      <c r="F42" s="116">
        <v>12.095000000000001</v>
      </c>
      <c r="G42" s="116">
        <v>14.869</v>
      </c>
      <c r="H42" s="116">
        <v>11.972</v>
      </c>
      <c r="I42" s="116">
        <v>0.41899999999999998</v>
      </c>
      <c r="J42" s="116">
        <v>2.8210000000000002</v>
      </c>
      <c r="K42" s="116">
        <v>2.101</v>
      </c>
      <c r="L42" s="116">
        <v>0.19</v>
      </c>
      <c r="M42" s="116">
        <v>2.5000000000000001E-2</v>
      </c>
      <c r="N42" s="116">
        <f t="shared" si="0"/>
        <v>99.585999999999999</v>
      </c>
    </row>
    <row r="43" spans="1:14">
      <c r="A43" s="113" t="s">
        <v>117</v>
      </c>
      <c r="B43" s="113" t="s">
        <v>160</v>
      </c>
      <c r="C43" s="113" t="s">
        <v>155</v>
      </c>
      <c r="D43" s="116">
        <v>40.752000000000002</v>
      </c>
      <c r="E43" s="116">
        <v>14.462999999999999</v>
      </c>
      <c r="F43" s="116">
        <v>12.087</v>
      </c>
      <c r="G43" s="116">
        <v>14.746</v>
      </c>
      <c r="H43" s="116">
        <v>11.629</v>
      </c>
      <c r="I43" s="116">
        <v>0.39500000000000002</v>
      </c>
      <c r="J43" s="116">
        <v>2.7410000000000001</v>
      </c>
      <c r="K43" s="116">
        <v>2.21</v>
      </c>
      <c r="L43" s="116">
        <v>0.126</v>
      </c>
      <c r="M43" s="116">
        <v>8.0000000000000002E-3</v>
      </c>
      <c r="N43" s="116">
        <f t="shared" si="0"/>
        <v>99.156999999999996</v>
      </c>
    </row>
    <row r="44" spans="1:14">
      <c r="A44" s="113" t="s">
        <v>117</v>
      </c>
      <c r="B44" s="113" t="s">
        <v>160</v>
      </c>
      <c r="C44" s="113" t="s">
        <v>155</v>
      </c>
      <c r="D44" s="116">
        <v>40.329000000000001</v>
      </c>
      <c r="E44" s="116">
        <v>14.287000000000001</v>
      </c>
      <c r="F44" s="116">
        <v>11.971</v>
      </c>
      <c r="G44" s="116">
        <v>14.577</v>
      </c>
      <c r="H44" s="116">
        <v>10.878</v>
      </c>
      <c r="I44" s="116">
        <v>0.39200000000000002</v>
      </c>
      <c r="J44" s="116">
        <v>2.6429999999999998</v>
      </c>
      <c r="K44" s="116">
        <v>1.853</v>
      </c>
      <c r="L44" s="116">
        <v>0.154</v>
      </c>
      <c r="M44" s="116">
        <v>1.0999999999999999E-2</v>
      </c>
      <c r="N44" s="116">
        <f t="shared" si="0"/>
        <v>97.094999999999985</v>
      </c>
    </row>
    <row r="45" spans="1:14">
      <c r="A45" s="113" t="s">
        <v>117</v>
      </c>
      <c r="B45" s="113" t="s">
        <v>160</v>
      </c>
      <c r="C45" s="113" t="s">
        <v>156</v>
      </c>
      <c r="D45" s="116">
        <v>42.856000000000002</v>
      </c>
      <c r="E45" s="116">
        <v>13.345000000000001</v>
      </c>
      <c r="F45" s="116">
        <v>11.079000000000001</v>
      </c>
      <c r="G45" s="116">
        <v>13.715999999999999</v>
      </c>
      <c r="H45" s="116">
        <v>12.369</v>
      </c>
      <c r="I45" s="117">
        <v>0.253</v>
      </c>
      <c r="J45" s="117">
        <v>2.552</v>
      </c>
      <c r="K45" s="117">
        <v>2.5840000000000001</v>
      </c>
      <c r="L45" s="116">
        <v>0.23300000000000001</v>
      </c>
      <c r="M45" s="116">
        <v>0.06</v>
      </c>
      <c r="N45" s="116">
        <f t="shared" si="0"/>
        <v>99.047000000000011</v>
      </c>
    </row>
    <row r="46" spans="1:14">
      <c r="A46" s="113" t="s">
        <v>117</v>
      </c>
      <c r="B46" s="113" t="s">
        <v>160</v>
      </c>
      <c r="C46" s="113" t="s">
        <v>156</v>
      </c>
      <c r="D46" s="116">
        <v>40.478999999999999</v>
      </c>
      <c r="E46" s="116">
        <v>13.163</v>
      </c>
      <c r="F46" s="116">
        <v>11.821</v>
      </c>
      <c r="G46" s="116">
        <v>15.118</v>
      </c>
      <c r="H46" s="116">
        <v>11.331</v>
      </c>
      <c r="I46" s="116">
        <v>0.35</v>
      </c>
      <c r="J46" s="116">
        <v>2.7949999999999999</v>
      </c>
      <c r="K46" s="116">
        <v>1.8009999999999999</v>
      </c>
      <c r="L46" s="116">
        <v>0.17599999999999999</v>
      </c>
      <c r="M46" s="116">
        <v>2.5000000000000001E-2</v>
      </c>
      <c r="N46" s="116">
        <f t="shared" si="0"/>
        <v>97.058999999999997</v>
      </c>
    </row>
    <row r="47" spans="1:14">
      <c r="A47" s="113" t="s">
        <v>117</v>
      </c>
      <c r="B47" s="113" t="s">
        <v>160</v>
      </c>
      <c r="C47" s="113" t="s">
        <v>156</v>
      </c>
      <c r="D47" s="116">
        <v>41.116</v>
      </c>
      <c r="E47" s="116">
        <v>13.975</v>
      </c>
      <c r="F47" s="116">
        <v>11.929</v>
      </c>
      <c r="G47" s="116">
        <v>14.779</v>
      </c>
      <c r="H47" s="116">
        <v>12.11</v>
      </c>
      <c r="I47" s="116">
        <v>0.36799999999999999</v>
      </c>
      <c r="J47" s="116">
        <v>2.7160000000000002</v>
      </c>
      <c r="K47" s="116">
        <v>1.8839999999999999</v>
      </c>
      <c r="L47" s="116">
        <v>0.22</v>
      </c>
      <c r="M47" s="116">
        <v>2.5000000000000001E-2</v>
      </c>
      <c r="N47" s="116">
        <f t="shared" si="0"/>
        <v>99.121999999999986</v>
      </c>
    </row>
    <row r="48" spans="1:14">
      <c r="A48" s="113" t="s">
        <v>117</v>
      </c>
      <c r="B48" s="113" t="s">
        <v>160</v>
      </c>
      <c r="C48" s="113" t="s">
        <v>156</v>
      </c>
      <c r="D48" s="116">
        <v>40.841000000000001</v>
      </c>
      <c r="E48" s="116">
        <v>14.29</v>
      </c>
      <c r="F48" s="116">
        <v>12.061</v>
      </c>
      <c r="G48" s="116">
        <v>14.654</v>
      </c>
      <c r="H48" s="116">
        <v>12.211</v>
      </c>
      <c r="I48" s="116">
        <v>0.38900000000000001</v>
      </c>
      <c r="J48" s="116">
        <v>2.702</v>
      </c>
      <c r="K48" s="116">
        <v>2.1309999999999998</v>
      </c>
      <c r="L48" s="116">
        <v>0.21</v>
      </c>
      <c r="M48" s="116">
        <v>2.4E-2</v>
      </c>
      <c r="N48" s="116">
        <f t="shared" si="0"/>
        <v>99.512999999999991</v>
      </c>
    </row>
    <row r="49" spans="1:14">
      <c r="A49" s="115" t="s">
        <v>162</v>
      </c>
      <c r="D49" s="116"/>
      <c r="E49" s="116"/>
      <c r="F49" s="116"/>
      <c r="G49" s="116"/>
      <c r="H49" s="116"/>
      <c r="I49" s="116"/>
      <c r="J49" s="116"/>
      <c r="K49" s="116"/>
      <c r="L49" s="116"/>
      <c r="M49" s="116"/>
      <c r="N49" s="116"/>
    </row>
    <row r="50" spans="1:14">
      <c r="A50" s="118" t="s">
        <v>124</v>
      </c>
      <c r="B50" s="118" t="s">
        <v>154</v>
      </c>
      <c r="C50" s="118" t="s">
        <v>155</v>
      </c>
      <c r="D50" s="117">
        <v>40.192999999999998</v>
      </c>
      <c r="E50" s="117">
        <v>13.728</v>
      </c>
      <c r="F50" s="117">
        <v>11.75</v>
      </c>
      <c r="G50" s="117">
        <v>14.355</v>
      </c>
      <c r="H50" s="117">
        <v>11.577</v>
      </c>
      <c r="I50" s="117">
        <v>0.34399999999999997</v>
      </c>
      <c r="J50" s="117">
        <v>2.6850000000000001</v>
      </c>
      <c r="K50" s="117">
        <v>2.0590000000000002</v>
      </c>
      <c r="L50" s="117">
        <v>0.22</v>
      </c>
      <c r="M50" s="117">
        <v>1.2999999999999999E-2</v>
      </c>
      <c r="N50" s="116">
        <f t="shared" si="0"/>
        <v>96.923999999999992</v>
      </c>
    </row>
    <row r="51" spans="1:14">
      <c r="A51" s="118" t="s">
        <v>124</v>
      </c>
      <c r="B51" s="118" t="s">
        <v>154</v>
      </c>
      <c r="C51" s="118" t="s">
        <v>155</v>
      </c>
      <c r="D51" s="117">
        <v>40.353999999999999</v>
      </c>
      <c r="E51" s="117">
        <v>13.785</v>
      </c>
      <c r="F51" s="117">
        <v>11.766</v>
      </c>
      <c r="G51" s="117">
        <v>14.45</v>
      </c>
      <c r="H51" s="117">
        <v>12.198</v>
      </c>
      <c r="I51" s="117">
        <v>0.376</v>
      </c>
      <c r="J51" s="117">
        <v>2.6280000000000001</v>
      </c>
      <c r="K51" s="117">
        <v>2.2280000000000002</v>
      </c>
      <c r="L51" s="117">
        <v>0.124</v>
      </c>
      <c r="M51" s="117">
        <v>1.7000000000000001E-2</v>
      </c>
      <c r="N51" s="116">
        <f t="shared" si="0"/>
        <v>97.925999999999988</v>
      </c>
    </row>
    <row r="52" spans="1:14">
      <c r="A52" s="118" t="s">
        <v>124</v>
      </c>
      <c r="B52" s="118" t="s">
        <v>154</v>
      </c>
      <c r="C52" s="118" t="s">
        <v>155</v>
      </c>
      <c r="D52" s="117">
        <v>40.255000000000003</v>
      </c>
      <c r="E52" s="117">
        <v>14.045</v>
      </c>
      <c r="F52" s="117">
        <v>11.86</v>
      </c>
      <c r="G52" s="117">
        <v>14.22</v>
      </c>
      <c r="H52" s="117">
        <v>12.603</v>
      </c>
      <c r="I52" s="117">
        <v>0.34599999999999997</v>
      </c>
      <c r="J52" s="117">
        <v>2.6920000000000002</v>
      </c>
      <c r="K52" s="117">
        <v>2.125</v>
      </c>
      <c r="L52" s="117">
        <v>0.16700000000000001</v>
      </c>
      <c r="M52" s="117">
        <v>1.9E-2</v>
      </c>
      <c r="N52" s="116">
        <f t="shared" si="0"/>
        <v>98.331999999999994</v>
      </c>
    </row>
    <row r="53" spans="1:14">
      <c r="A53" s="118" t="s">
        <v>124</v>
      </c>
      <c r="B53" s="118" t="s">
        <v>154</v>
      </c>
      <c r="C53" s="118" t="s">
        <v>156</v>
      </c>
      <c r="D53" s="117">
        <v>40.933999999999997</v>
      </c>
      <c r="E53" s="117">
        <v>13.629</v>
      </c>
      <c r="F53" s="117">
        <v>11.709</v>
      </c>
      <c r="G53" s="117">
        <v>14.497999999999999</v>
      </c>
      <c r="H53" s="117">
        <v>12.284000000000001</v>
      </c>
      <c r="I53" s="117">
        <v>0.34499999999999997</v>
      </c>
      <c r="J53" s="117">
        <v>2.66</v>
      </c>
      <c r="K53" s="117">
        <v>2.093</v>
      </c>
      <c r="L53" s="117">
        <v>0.22</v>
      </c>
      <c r="M53" s="117">
        <v>2.3E-2</v>
      </c>
      <c r="N53" s="116">
        <f t="shared" si="0"/>
        <v>98.394999999999996</v>
      </c>
    </row>
    <row r="54" spans="1:14">
      <c r="A54" s="118" t="s">
        <v>124</v>
      </c>
      <c r="B54" s="118" t="s">
        <v>154</v>
      </c>
      <c r="C54" s="118" t="s">
        <v>156</v>
      </c>
      <c r="D54" s="117">
        <v>41.027000000000001</v>
      </c>
      <c r="E54" s="117">
        <v>13.565</v>
      </c>
      <c r="F54" s="117">
        <v>11.734999999999999</v>
      </c>
      <c r="G54" s="117">
        <v>14.54</v>
      </c>
      <c r="H54" s="117">
        <v>11.212</v>
      </c>
      <c r="I54" s="117">
        <v>0.33500000000000002</v>
      </c>
      <c r="J54" s="117">
        <v>2.7069999999999999</v>
      </c>
      <c r="K54" s="117">
        <v>1.95</v>
      </c>
      <c r="L54" s="117">
        <v>0.152</v>
      </c>
      <c r="M54" s="117">
        <v>1.0999999999999999E-2</v>
      </c>
      <c r="N54" s="116">
        <f t="shared" si="0"/>
        <v>97.23399999999998</v>
      </c>
    </row>
    <row r="55" spans="1:14">
      <c r="A55" s="118" t="s">
        <v>124</v>
      </c>
      <c r="B55" s="118" t="s">
        <v>154</v>
      </c>
      <c r="C55" s="118" t="s">
        <v>156</v>
      </c>
      <c r="D55" s="117">
        <v>40.820999999999998</v>
      </c>
      <c r="E55" s="117">
        <v>13.948</v>
      </c>
      <c r="F55" s="117">
        <v>11.715</v>
      </c>
      <c r="G55" s="117">
        <v>14.547000000000001</v>
      </c>
      <c r="H55" s="117">
        <v>12.526</v>
      </c>
      <c r="I55" s="117">
        <v>0.376</v>
      </c>
      <c r="J55" s="117">
        <v>2.7450000000000001</v>
      </c>
      <c r="K55" s="117">
        <v>2.1339999999999999</v>
      </c>
      <c r="L55" s="117">
        <v>0.22</v>
      </c>
      <c r="M55" s="117">
        <v>2.5999999999999999E-2</v>
      </c>
      <c r="N55" s="116">
        <f t="shared" si="0"/>
        <v>99.057999999999993</v>
      </c>
    </row>
    <row r="56" spans="1:14">
      <c r="A56" s="118" t="s">
        <v>124</v>
      </c>
      <c r="B56" s="118" t="s">
        <v>154</v>
      </c>
      <c r="C56" s="118" t="s">
        <v>156</v>
      </c>
      <c r="D56" s="117">
        <v>40.69</v>
      </c>
      <c r="E56" s="117">
        <v>13.57</v>
      </c>
      <c r="F56" s="117">
        <v>11.757</v>
      </c>
      <c r="G56" s="117">
        <v>14.669</v>
      </c>
      <c r="H56" s="117">
        <v>11.977</v>
      </c>
      <c r="I56" s="117">
        <v>0.33</v>
      </c>
      <c r="J56" s="117">
        <v>2.8029999999999999</v>
      </c>
      <c r="K56" s="117">
        <v>2.1</v>
      </c>
      <c r="L56" s="117">
        <v>0.14799999999999999</v>
      </c>
      <c r="M56" s="117">
        <v>2.5999999999999999E-2</v>
      </c>
      <c r="N56" s="116">
        <f t="shared" si="0"/>
        <v>98.069999999999979</v>
      </c>
    </row>
    <row r="57" spans="1:14">
      <c r="A57" s="118" t="s">
        <v>124</v>
      </c>
      <c r="B57" s="118" t="s">
        <v>157</v>
      </c>
      <c r="C57" s="118" t="s">
        <v>155</v>
      </c>
      <c r="D57" s="117">
        <v>39.927999999999997</v>
      </c>
      <c r="E57" s="117">
        <v>13.657</v>
      </c>
      <c r="F57" s="117">
        <v>11.776999999999999</v>
      </c>
      <c r="G57" s="117">
        <v>14.058</v>
      </c>
      <c r="H57" s="117">
        <v>12.414999999999999</v>
      </c>
      <c r="I57" s="117">
        <v>0.32900000000000001</v>
      </c>
      <c r="J57" s="117">
        <v>2.665</v>
      </c>
      <c r="K57" s="117">
        <v>2.4500000000000002</v>
      </c>
      <c r="L57" s="117">
        <v>0.214</v>
      </c>
      <c r="M57" s="117">
        <v>2.8000000000000001E-2</v>
      </c>
      <c r="N57" s="116">
        <f t="shared" si="0"/>
        <v>97.520999999999987</v>
      </c>
    </row>
    <row r="58" spans="1:14">
      <c r="A58" s="118" t="s">
        <v>124</v>
      </c>
      <c r="B58" s="118" t="s">
        <v>157</v>
      </c>
      <c r="C58" s="118" t="s">
        <v>155</v>
      </c>
      <c r="D58" s="117">
        <v>39.457999999999998</v>
      </c>
      <c r="E58" s="117">
        <v>13.406000000000001</v>
      </c>
      <c r="F58" s="117">
        <v>11.7</v>
      </c>
      <c r="G58" s="117">
        <v>13.233000000000001</v>
      </c>
      <c r="H58" s="117">
        <v>12.339</v>
      </c>
      <c r="I58" s="117">
        <v>0.35299999999999998</v>
      </c>
      <c r="J58" s="117">
        <v>2.4940000000000002</v>
      </c>
      <c r="K58" s="117">
        <v>2.3170000000000002</v>
      </c>
      <c r="L58" s="117">
        <v>0.21199999999999999</v>
      </c>
      <c r="M58" s="117">
        <v>5.0999999999999997E-2</v>
      </c>
      <c r="N58" s="116">
        <f t="shared" si="0"/>
        <v>95.562999999999988</v>
      </c>
    </row>
    <row r="59" spans="1:14">
      <c r="A59" s="118" t="s">
        <v>124</v>
      </c>
      <c r="B59" s="118" t="s">
        <v>157</v>
      </c>
      <c r="C59" s="118" t="s">
        <v>155</v>
      </c>
      <c r="D59" s="117">
        <v>40.378999999999998</v>
      </c>
      <c r="E59" s="117">
        <v>13.675000000000001</v>
      </c>
      <c r="F59" s="117">
        <v>11.526999999999999</v>
      </c>
      <c r="G59" s="117">
        <v>14.244999999999999</v>
      </c>
      <c r="H59" s="117">
        <v>12.914</v>
      </c>
      <c r="I59" s="117">
        <v>0.33200000000000002</v>
      </c>
      <c r="J59" s="117">
        <v>2.8220000000000001</v>
      </c>
      <c r="K59" s="117">
        <v>2.1829999999999998</v>
      </c>
      <c r="L59" s="117">
        <v>0.23899999999999999</v>
      </c>
      <c r="M59" s="117">
        <v>2.4E-2</v>
      </c>
      <c r="N59" s="116">
        <f t="shared" si="0"/>
        <v>98.34</v>
      </c>
    </row>
    <row r="60" spans="1:14">
      <c r="A60" s="118" t="s">
        <v>124</v>
      </c>
      <c r="B60" s="118" t="s">
        <v>157</v>
      </c>
      <c r="C60" s="118" t="s">
        <v>156</v>
      </c>
      <c r="D60" s="117">
        <v>40.658000000000001</v>
      </c>
      <c r="E60" s="117">
        <v>14.22</v>
      </c>
      <c r="F60" s="117">
        <v>11.673999999999999</v>
      </c>
      <c r="G60" s="117">
        <v>13.911</v>
      </c>
      <c r="H60" s="117">
        <v>13.102</v>
      </c>
      <c r="I60" s="117">
        <v>0.34699999999999998</v>
      </c>
      <c r="J60" s="117">
        <v>2.6619999999999999</v>
      </c>
      <c r="K60" s="117">
        <v>1.9410000000000001</v>
      </c>
      <c r="L60" s="117">
        <v>0.25600000000000001</v>
      </c>
      <c r="M60" s="117">
        <v>2.5000000000000001E-2</v>
      </c>
      <c r="N60" s="116">
        <f t="shared" si="0"/>
        <v>98.796000000000006</v>
      </c>
    </row>
    <row r="61" spans="1:14">
      <c r="A61" s="118" t="s">
        <v>124</v>
      </c>
      <c r="B61" s="118" t="s">
        <v>157</v>
      </c>
      <c r="C61" s="118" t="s">
        <v>156</v>
      </c>
      <c r="D61" s="117">
        <v>40.575000000000003</v>
      </c>
      <c r="E61" s="117">
        <v>13.904999999999999</v>
      </c>
      <c r="F61" s="117">
        <v>11.63</v>
      </c>
      <c r="G61" s="117">
        <v>13.704000000000001</v>
      </c>
      <c r="H61" s="117">
        <v>12.866</v>
      </c>
      <c r="I61" s="117">
        <v>0.35199999999999998</v>
      </c>
      <c r="J61" s="117">
        <v>2.6339999999999999</v>
      </c>
      <c r="K61" s="117">
        <v>1.883</v>
      </c>
      <c r="L61" s="117">
        <v>0.19700000000000001</v>
      </c>
      <c r="M61" s="117">
        <v>2.5999999999999999E-2</v>
      </c>
      <c r="N61" s="116">
        <f t="shared" si="0"/>
        <v>97.771999999999991</v>
      </c>
    </row>
    <row r="62" spans="1:14">
      <c r="A62" s="118" t="s">
        <v>124</v>
      </c>
      <c r="B62" s="118" t="s">
        <v>158</v>
      </c>
      <c r="C62" s="118" t="s">
        <v>155</v>
      </c>
      <c r="D62" s="117">
        <v>41.508000000000003</v>
      </c>
      <c r="E62" s="117">
        <v>14.076000000000001</v>
      </c>
      <c r="F62" s="117">
        <v>11.858000000000001</v>
      </c>
      <c r="G62" s="117">
        <v>14.23</v>
      </c>
      <c r="H62" s="117">
        <v>11.587</v>
      </c>
      <c r="I62" s="117">
        <v>0.36799999999999999</v>
      </c>
      <c r="J62" s="117">
        <v>2.6360000000000001</v>
      </c>
      <c r="K62" s="117">
        <v>1.9850000000000001</v>
      </c>
      <c r="L62" s="117">
        <v>0.111</v>
      </c>
      <c r="M62" s="117">
        <v>1.6E-2</v>
      </c>
      <c r="N62" s="116">
        <f t="shared" si="0"/>
        <v>98.375000000000014</v>
      </c>
    </row>
    <row r="63" spans="1:14">
      <c r="A63" s="118" t="s">
        <v>124</v>
      </c>
      <c r="B63" s="118" t="s">
        <v>158</v>
      </c>
      <c r="C63" s="118" t="s">
        <v>155</v>
      </c>
      <c r="D63" s="117">
        <v>39.957000000000001</v>
      </c>
      <c r="E63" s="117">
        <v>13.666</v>
      </c>
      <c r="F63" s="117">
        <v>11.754</v>
      </c>
      <c r="G63" s="117">
        <v>14.855</v>
      </c>
      <c r="H63" s="117">
        <v>11.673999999999999</v>
      </c>
      <c r="I63" s="117">
        <v>0.36799999999999999</v>
      </c>
      <c r="J63" s="117">
        <v>2.6989999999999998</v>
      </c>
      <c r="K63" s="117">
        <v>2.1379999999999999</v>
      </c>
      <c r="L63" s="117">
        <v>0.191</v>
      </c>
      <c r="M63" s="117">
        <v>2.5999999999999999E-2</v>
      </c>
      <c r="N63" s="116">
        <f t="shared" si="0"/>
        <v>97.328000000000003</v>
      </c>
    </row>
    <row r="64" spans="1:14">
      <c r="A64" s="118" t="s">
        <v>124</v>
      </c>
      <c r="B64" s="118" t="s">
        <v>158</v>
      </c>
      <c r="C64" s="118" t="s">
        <v>155</v>
      </c>
      <c r="D64" s="117">
        <v>41.473999999999997</v>
      </c>
      <c r="E64" s="117">
        <v>14.118</v>
      </c>
      <c r="F64" s="117">
        <v>11.596</v>
      </c>
      <c r="G64" s="117">
        <v>14.42</v>
      </c>
      <c r="H64" s="117">
        <v>11.494</v>
      </c>
      <c r="I64" s="117">
        <v>0.36099999999999999</v>
      </c>
      <c r="J64" s="117">
        <v>2.6459999999999999</v>
      </c>
      <c r="K64" s="117">
        <v>2.1789999999999998</v>
      </c>
      <c r="L64" s="117">
        <v>0.14099999999999999</v>
      </c>
      <c r="M64" s="117">
        <v>3.2000000000000001E-2</v>
      </c>
      <c r="N64" s="116">
        <f t="shared" si="0"/>
        <v>98.461000000000013</v>
      </c>
    </row>
    <row r="65" spans="1:14">
      <c r="A65" s="118" t="s">
        <v>124</v>
      </c>
      <c r="B65" s="118" t="s">
        <v>158</v>
      </c>
      <c r="C65" s="118" t="s">
        <v>155</v>
      </c>
      <c r="D65" s="117">
        <v>40.734000000000002</v>
      </c>
      <c r="E65" s="117">
        <v>14.247</v>
      </c>
      <c r="F65" s="117">
        <v>11.712</v>
      </c>
      <c r="G65" s="117">
        <v>14.430999999999999</v>
      </c>
      <c r="H65" s="117">
        <v>11.978999999999999</v>
      </c>
      <c r="I65" s="117">
        <v>0.36</v>
      </c>
      <c r="J65" s="117">
        <v>2.7450000000000001</v>
      </c>
      <c r="K65" s="117">
        <v>2.04</v>
      </c>
      <c r="L65" s="117">
        <v>0.20100000000000001</v>
      </c>
      <c r="M65" s="117">
        <v>1.4E-2</v>
      </c>
      <c r="N65" s="116">
        <f t="shared" si="0"/>
        <v>98.462999999999994</v>
      </c>
    </row>
    <row r="66" spans="1:14">
      <c r="A66" s="118" t="s">
        <v>124</v>
      </c>
      <c r="B66" s="118" t="s">
        <v>158</v>
      </c>
      <c r="C66" s="118" t="s">
        <v>156</v>
      </c>
      <c r="D66" s="117">
        <v>39.929000000000002</v>
      </c>
      <c r="E66" s="117">
        <v>14.351000000000001</v>
      </c>
      <c r="F66" s="117">
        <v>11.849</v>
      </c>
      <c r="G66" s="117">
        <v>14.186</v>
      </c>
      <c r="H66" s="117">
        <v>12.172000000000001</v>
      </c>
      <c r="I66" s="117">
        <v>0.371</v>
      </c>
      <c r="J66" s="117">
        <v>2.6779999999999999</v>
      </c>
      <c r="K66" s="117">
        <v>2.11</v>
      </c>
      <c r="L66" s="117">
        <v>0.15</v>
      </c>
      <c r="M66" s="117">
        <v>1.4999999999999999E-2</v>
      </c>
      <c r="N66" s="116">
        <f t="shared" si="0"/>
        <v>97.810999999999993</v>
      </c>
    </row>
    <row r="67" spans="1:14">
      <c r="A67" s="118" t="s">
        <v>124</v>
      </c>
      <c r="B67" s="118" t="s">
        <v>158</v>
      </c>
      <c r="C67" s="118" t="s">
        <v>156</v>
      </c>
      <c r="D67" s="117">
        <v>39.411000000000001</v>
      </c>
      <c r="E67" s="117">
        <v>14.468</v>
      </c>
      <c r="F67" s="117">
        <v>11.859</v>
      </c>
      <c r="G67" s="117">
        <v>14.175000000000001</v>
      </c>
      <c r="H67" s="117">
        <v>12.031000000000001</v>
      </c>
      <c r="I67" s="117">
        <v>0.36799999999999999</v>
      </c>
      <c r="J67" s="117">
        <v>2.6930000000000001</v>
      </c>
      <c r="K67" s="117">
        <v>2.5310000000000001</v>
      </c>
      <c r="L67" s="117">
        <v>0.193</v>
      </c>
      <c r="M67" s="117">
        <v>2.3E-2</v>
      </c>
      <c r="N67" s="116">
        <f t="shared" si="0"/>
        <v>97.751999999999995</v>
      </c>
    </row>
    <row r="68" spans="1:14">
      <c r="A68" s="118" t="s">
        <v>124</v>
      </c>
      <c r="B68" s="118" t="s">
        <v>158</v>
      </c>
      <c r="C68" s="118" t="s">
        <v>156</v>
      </c>
      <c r="D68" s="117">
        <v>40.590000000000003</v>
      </c>
      <c r="E68" s="117">
        <v>14.225</v>
      </c>
      <c r="F68" s="117">
        <v>11.907</v>
      </c>
      <c r="G68" s="117">
        <v>14.693</v>
      </c>
      <c r="H68" s="117">
        <v>11.676</v>
      </c>
      <c r="I68" s="117">
        <v>0.36699999999999999</v>
      </c>
      <c r="J68" s="117">
        <v>2.7469999999999999</v>
      </c>
      <c r="K68" s="117">
        <v>2.0920000000000001</v>
      </c>
      <c r="L68" s="117">
        <v>0.15</v>
      </c>
      <c r="M68" s="117">
        <v>0.03</v>
      </c>
      <c r="N68" s="116">
        <f t="shared" si="0"/>
        <v>98.477000000000018</v>
      </c>
    </row>
    <row r="69" spans="1:14">
      <c r="A69" s="118" t="s">
        <v>124</v>
      </c>
      <c r="B69" s="118" t="s">
        <v>159</v>
      </c>
      <c r="C69" s="118" t="s">
        <v>155</v>
      </c>
      <c r="D69" s="117">
        <v>41.091000000000001</v>
      </c>
      <c r="E69" s="117">
        <v>14.499000000000001</v>
      </c>
      <c r="F69" s="117">
        <v>11.972</v>
      </c>
      <c r="G69" s="117">
        <v>14.22</v>
      </c>
      <c r="H69" s="117">
        <v>11.379</v>
      </c>
      <c r="I69" s="117">
        <v>0.379</v>
      </c>
      <c r="J69" s="117">
        <v>2.706</v>
      </c>
      <c r="K69" s="117">
        <v>2.052</v>
      </c>
      <c r="L69" s="117">
        <v>0.154</v>
      </c>
      <c r="M69" s="117">
        <v>2.4E-2</v>
      </c>
      <c r="N69" s="116">
        <f t="shared" ref="N69:N132" si="1">SUM(D69:M69)</f>
        <v>98.476000000000013</v>
      </c>
    </row>
    <row r="70" spans="1:14">
      <c r="A70" s="118" t="s">
        <v>124</v>
      </c>
      <c r="B70" s="118" t="s">
        <v>159</v>
      </c>
      <c r="C70" s="118" t="s">
        <v>155</v>
      </c>
      <c r="D70" s="117">
        <v>40.335999999999999</v>
      </c>
      <c r="E70" s="117">
        <v>14.13</v>
      </c>
      <c r="F70" s="117">
        <v>11.846</v>
      </c>
      <c r="G70" s="117">
        <v>14.612</v>
      </c>
      <c r="H70" s="117">
        <v>11.819000000000001</v>
      </c>
      <c r="I70" s="117">
        <v>0.38100000000000001</v>
      </c>
      <c r="J70" s="117">
        <v>2.6240000000000001</v>
      </c>
      <c r="K70" s="117">
        <v>2.3519999999999999</v>
      </c>
      <c r="L70" s="117">
        <v>0.24399999999999999</v>
      </c>
      <c r="M70" s="117">
        <v>0.03</v>
      </c>
      <c r="N70" s="116">
        <f t="shared" si="1"/>
        <v>98.373999999999995</v>
      </c>
    </row>
    <row r="71" spans="1:14">
      <c r="A71" s="118" t="s">
        <v>124</v>
      </c>
      <c r="B71" s="118" t="s">
        <v>159</v>
      </c>
      <c r="C71" s="118" t="s">
        <v>155</v>
      </c>
      <c r="D71" s="117">
        <v>40.417999999999999</v>
      </c>
      <c r="E71" s="117">
        <v>14.215999999999999</v>
      </c>
      <c r="F71" s="117">
        <v>11.79</v>
      </c>
      <c r="G71" s="117">
        <v>14.538</v>
      </c>
      <c r="H71" s="117">
        <v>11.862</v>
      </c>
      <c r="I71" s="117">
        <v>0.36299999999999999</v>
      </c>
      <c r="J71" s="117">
        <v>2.6709999999999998</v>
      </c>
      <c r="K71" s="117">
        <v>2.2799999999999998</v>
      </c>
      <c r="L71" s="117">
        <v>0.154</v>
      </c>
      <c r="M71" s="117">
        <v>1.7999999999999999E-2</v>
      </c>
      <c r="N71" s="116">
        <f t="shared" si="1"/>
        <v>98.31</v>
      </c>
    </row>
    <row r="72" spans="1:14">
      <c r="A72" s="118" t="s">
        <v>124</v>
      </c>
      <c r="B72" s="118" t="s">
        <v>159</v>
      </c>
      <c r="C72" s="118" t="s">
        <v>155</v>
      </c>
      <c r="D72" s="117">
        <v>40.631</v>
      </c>
      <c r="E72" s="117">
        <v>14.07</v>
      </c>
      <c r="F72" s="117">
        <v>11.891999999999999</v>
      </c>
      <c r="G72" s="117">
        <v>14.662000000000001</v>
      </c>
      <c r="H72" s="117">
        <v>11.819000000000001</v>
      </c>
      <c r="I72" s="117">
        <v>0.36599999999999999</v>
      </c>
      <c r="J72" s="117">
        <v>2.6829999999999998</v>
      </c>
      <c r="K72" s="117">
        <v>2.2469999999999999</v>
      </c>
      <c r="L72" s="117">
        <v>0.18</v>
      </c>
      <c r="M72" s="117">
        <v>1.6E-2</v>
      </c>
      <c r="N72" s="116">
        <f t="shared" si="1"/>
        <v>98.566000000000031</v>
      </c>
    </row>
    <row r="73" spans="1:14">
      <c r="A73" s="118" t="s">
        <v>124</v>
      </c>
      <c r="B73" s="118" t="s">
        <v>159</v>
      </c>
      <c r="C73" s="118" t="s">
        <v>155</v>
      </c>
      <c r="D73" s="117">
        <v>40.281999999999996</v>
      </c>
      <c r="E73" s="117">
        <v>13.888</v>
      </c>
      <c r="F73" s="117">
        <v>11.885</v>
      </c>
      <c r="G73" s="117">
        <v>14.891</v>
      </c>
      <c r="H73" s="117">
        <v>10.989000000000001</v>
      </c>
      <c r="I73" s="117">
        <v>0.36699999999999999</v>
      </c>
      <c r="J73" s="117">
        <v>2.7789999999999999</v>
      </c>
      <c r="K73" s="117">
        <v>2.157</v>
      </c>
      <c r="L73" s="117">
        <v>0.13700000000000001</v>
      </c>
      <c r="M73" s="117">
        <v>1.7999999999999999E-2</v>
      </c>
      <c r="N73" s="116">
        <f t="shared" si="1"/>
        <v>97.393000000000001</v>
      </c>
    </row>
    <row r="74" spans="1:14">
      <c r="A74" s="118" t="s">
        <v>124</v>
      </c>
      <c r="B74" s="118" t="s">
        <v>159</v>
      </c>
      <c r="C74" s="118" t="s">
        <v>156</v>
      </c>
      <c r="D74" s="117">
        <v>40.06</v>
      </c>
      <c r="E74" s="117">
        <v>14.36</v>
      </c>
      <c r="F74" s="117">
        <v>11.744999999999999</v>
      </c>
      <c r="G74" s="117">
        <v>14.03</v>
      </c>
      <c r="H74" s="117">
        <v>12.191000000000001</v>
      </c>
      <c r="I74" s="117">
        <v>0.39300000000000002</v>
      </c>
      <c r="J74" s="117">
        <v>2.649</v>
      </c>
      <c r="K74" s="117">
        <v>2.1240000000000001</v>
      </c>
      <c r="L74" s="117">
        <v>0.13900000000000001</v>
      </c>
      <c r="M74" s="117">
        <v>2.8000000000000001E-2</v>
      </c>
      <c r="N74" s="116">
        <f t="shared" si="1"/>
        <v>97.719000000000008</v>
      </c>
    </row>
    <row r="75" spans="1:14">
      <c r="A75" s="118" t="s">
        <v>124</v>
      </c>
      <c r="B75" s="118" t="s">
        <v>159</v>
      </c>
      <c r="C75" s="118" t="s">
        <v>156</v>
      </c>
      <c r="D75" s="117">
        <v>40.552</v>
      </c>
      <c r="E75" s="117">
        <v>13.869</v>
      </c>
      <c r="F75" s="117">
        <v>11.714</v>
      </c>
      <c r="G75" s="117">
        <v>14.846</v>
      </c>
      <c r="H75" s="117">
        <v>11.811</v>
      </c>
      <c r="I75" s="117">
        <v>0.38500000000000001</v>
      </c>
      <c r="J75" s="117">
        <v>2.7</v>
      </c>
      <c r="K75" s="117">
        <v>2.0099999999999998</v>
      </c>
      <c r="L75" s="117">
        <v>0.13300000000000001</v>
      </c>
      <c r="M75" s="117">
        <v>2.3E-2</v>
      </c>
      <c r="N75" s="116">
        <f t="shared" si="1"/>
        <v>98.043000000000006</v>
      </c>
    </row>
    <row r="76" spans="1:14">
      <c r="A76" s="118" t="s">
        <v>124</v>
      </c>
      <c r="B76" s="118" t="s">
        <v>159</v>
      </c>
      <c r="C76" s="118" t="s">
        <v>156</v>
      </c>
      <c r="D76" s="117">
        <v>39.603999999999999</v>
      </c>
      <c r="E76" s="117">
        <v>14.058</v>
      </c>
      <c r="F76" s="117">
        <v>11.76</v>
      </c>
      <c r="G76" s="117">
        <v>14.654</v>
      </c>
      <c r="H76" s="117">
        <v>12.169</v>
      </c>
      <c r="I76" s="117">
        <v>0.39200000000000002</v>
      </c>
      <c r="J76" s="117">
        <v>2.7570000000000001</v>
      </c>
      <c r="K76" s="117">
        <v>2.1859999999999999</v>
      </c>
      <c r="L76" s="117">
        <v>0.113</v>
      </c>
      <c r="M76" s="117">
        <v>2.3E-2</v>
      </c>
      <c r="N76" s="116">
        <f t="shared" si="1"/>
        <v>97.71599999999998</v>
      </c>
    </row>
    <row r="77" spans="1:14">
      <c r="A77" s="118" t="s">
        <v>124</v>
      </c>
      <c r="B77" s="118" t="s">
        <v>159</v>
      </c>
      <c r="C77" s="118" t="s">
        <v>156</v>
      </c>
      <c r="D77" s="117">
        <v>41.264000000000003</v>
      </c>
      <c r="E77" s="117">
        <v>14.259</v>
      </c>
      <c r="F77" s="117">
        <v>11.853999999999999</v>
      </c>
      <c r="G77" s="117">
        <v>12.577999999999999</v>
      </c>
      <c r="H77" s="117">
        <v>11.888</v>
      </c>
      <c r="I77" s="117">
        <v>0.377</v>
      </c>
      <c r="J77" s="117">
        <v>2.2349999999999999</v>
      </c>
      <c r="K77" s="117">
        <v>2.0569999999999999</v>
      </c>
      <c r="L77" s="117">
        <v>0.159</v>
      </c>
      <c r="M77" s="117">
        <v>5.2999999999999999E-2</v>
      </c>
      <c r="N77" s="116">
        <f t="shared" si="1"/>
        <v>96.724000000000018</v>
      </c>
    </row>
    <row r="78" spans="1:14">
      <c r="A78" s="118" t="s">
        <v>124</v>
      </c>
      <c r="B78" s="118" t="s">
        <v>159</v>
      </c>
      <c r="C78" s="118" t="s">
        <v>156</v>
      </c>
      <c r="D78" s="117">
        <v>38.606999999999999</v>
      </c>
      <c r="E78" s="117">
        <v>13.417</v>
      </c>
      <c r="F78" s="117">
        <v>11.756</v>
      </c>
      <c r="G78" s="117">
        <v>14.861000000000001</v>
      </c>
      <c r="H78" s="117">
        <v>11.589</v>
      </c>
      <c r="I78" s="117">
        <v>0.371</v>
      </c>
      <c r="J78" s="117">
        <v>2.698</v>
      </c>
      <c r="K78" s="117">
        <v>2.38</v>
      </c>
      <c r="L78" s="117">
        <v>0.186</v>
      </c>
      <c r="M78" s="117">
        <v>2.3E-2</v>
      </c>
      <c r="N78" s="116">
        <f t="shared" si="1"/>
        <v>95.887999999999991</v>
      </c>
    </row>
    <row r="79" spans="1:14">
      <c r="A79" s="118" t="s">
        <v>124</v>
      </c>
      <c r="B79" s="118" t="s">
        <v>160</v>
      </c>
      <c r="C79" s="118" t="s">
        <v>155</v>
      </c>
      <c r="D79" s="117">
        <v>40.773000000000003</v>
      </c>
      <c r="E79" s="117">
        <v>13.901999999999999</v>
      </c>
      <c r="F79" s="117">
        <v>11.846</v>
      </c>
      <c r="G79" s="117">
        <v>14.367000000000001</v>
      </c>
      <c r="H79" s="117">
        <v>11.507999999999999</v>
      </c>
      <c r="I79" s="117">
        <v>0.376</v>
      </c>
      <c r="J79" s="117">
        <v>2.6680000000000001</v>
      </c>
      <c r="K79" s="117">
        <v>2.1280000000000001</v>
      </c>
      <c r="L79" s="117">
        <v>0.156</v>
      </c>
      <c r="M79" s="117">
        <v>2.4E-2</v>
      </c>
      <c r="N79" s="116">
        <f t="shared" si="1"/>
        <v>97.748000000000019</v>
      </c>
    </row>
    <row r="80" spans="1:14">
      <c r="A80" s="118" t="s">
        <v>124</v>
      </c>
      <c r="B80" s="118" t="s">
        <v>160</v>
      </c>
      <c r="C80" s="118" t="s">
        <v>155</v>
      </c>
      <c r="D80" s="117">
        <v>40.234999999999999</v>
      </c>
      <c r="E80" s="117">
        <v>14.073</v>
      </c>
      <c r="F80" s="117">
        <v>11.897</v>
      </c>
      <c r="G80" s="117">
        <v>14.385</v>
      </c>
      <c r="H80" s="117">
        <v>11.393000000000001</v>
      </c>
      <c r="I80" s="117">
        <v>0.377</v>
      </c>
      <c r="J80" s="117">
        <v>2.71</v>
      </c>
      <c r="K80" s="117">
        <v>2.129</v>
      </c>
      <c r="L80" s="117">
        <v>0.16300000000000001</v>
      </c>
      <c r="M80" s="117">
        <v>3.1E-2</v>
      </c>
      <c r="N80" s="116">
        <f t="shared" si="1"/>
        <v>97.393000000000001</v>
      </c>
    </row>
    <row r="81" spans="1:14">
      <c r="A81" s="118" t="s">
        <v>124</v>
      </c>
      <c r="B81" s="118" t="s">
        <v>160</v>
      </c>
      <c r="C81" s="118" t="s">
        <v>155</v>
      </c>
      <c r="D81" s="117">
        <v>40.628999999999998</v>
      </c>
      <c r="E81" s="117">
        <v>14.063000000000001</v>
      </c>
      <c r="F81" s="117">
        <v>11.945</v>
      </c>
      <c r="G81" s="117">
        <v>14.471</v>
      </c>
      <c r="H81" s="117">
        <v>11.561</v>
      </c>
      <c r="I81" s="117">
        <v>0.378</v>
      </c>
      <c r="J81" s="117">
        <v>2.65</v>
      </c>
      <c r="K81" s="117">
        <v>2.173</v>
      </c>
      <c r="L81" s="117">
        <v>0.13500000000000001</v>
      </c>
      <c r="M81" s="117">
        <v>1.6E-2</v>
      </c>
      <c r="N81" s="116">
        <f t="shared" si="1"/>
        <v>98.021000000000029</v>
      </c>
    </row>
    <row r="82" spans="1:14">
      <c r="A82" s="118" t="s">
        <v>124</v>
      </c>
      <c r="B82" s="118" t="s">
        <v>160</v>
      </c>
      <c r="C82" s="118" t="s">
        <v>155</v>
      </c>
      <c r="D82" s="117">
        <v>40.619999999999997</v>
      </c>
      <c r="E82" s="117">
        <v>13.863</v>
      </c>
      <c r="F82" s="117">
        <v>11.765000000000001</v>
      </c>
      <c r="G82" s="117">
        <v>14.414</v>
      </c>
      <c r="H82" s="117">
        <v>11.146000000000001</v>
      </c>
      <c r="I82" s="117">
        <v>0.36699999999999999</v>
      </c>
      <c r="J82" s="117">
        <v>2.74</v>
      </c>
      <c r="K82" s="117">
        <v>2.1709999999999998</v>
      </c>
      <c r="L82" s="117">
        <v>0.11600000000000001</v>
      </c>
      <c r="M82" s="117">
        <v>1.6E-2</v>
      </c>
      <c r="N82" s="116">
        <f t="shared" si="1"/>
        <v>97.218000000000004</v>
      </c>
    </row>
    <row r="83" spans="1:14">
      <c r="A83" s="118" t="s">
        <v>124</v>
      </c>
      <c r="B83" s="118" t="s">
        <v>160</v>
      </c>
      <c r="C83" s="118" t="s">
        <v>156</v>
      </c>
      <c r="D83" s="117">
        <v>40.253</v>
      </c>
      <c r="E83" s="117">
        <v>13.813000000000001</v>
      </c>
      <c r="F83" s="117">
        <v>11.666</v>
      </c>
      <c r="G83" s="117">
        <v>14.792999999999999</v>
      </c>
      <c r="H83" s="117">
        <v>12.153</v>
      </c>
      <c r="I83" s="117">
        <v>0.36099999999999999</v>
      </c>
      <c r="J83" s="117">
        <v>2.8109999999999999</v>
      </c>
      <c r="K83" s="117">
        <v>2.3069999999999999</v>
      </c>
      <c r="L83" s="117">
        <v>0.16500000000000001</v>
      </c>
      <c r="M83" s="117">
        <v>1.9E-2</v>
      </c>
      <c r="N83" s="116">
        <f t="shared" si="1"/>
        <v>98.341000000000037</v>
      </c>
    </row>
    <row r="84" spans="1:14">
      <c r="A84" s="118" t="s">
        <v>124</v>
      </c>
      <c r="B84" s="118" t="s">
        <v>160</v>
      </c>
      <c r="C84" s="118" t="s">
        <v>156</v>
      </c>
      <c r="D84" s="117">
        <v>40.537999999999997</v>
      </c>
      <c r="E84" s="117">
        <v>13.888999999999999</v>
      </c>
      <c r="F84" s="117">
        <v>11.741</v>
      </c>
      <c r="G84" s="117">
        <v>14.17</v>
      </c>
      <c r="H84" s="117">
        <v>11.913</v>
      </c>
      <c r="I84" s="117">
        <v>0.35399999999999998</v>
      </c>
      <c r="J84" s="117">
        <v>2.681</v>
      </c>
      <c r="K84" s="117">
        <v>2.0350000000000001</v>
      </c>
      <c r="L84" s="117">
        <v>0.182</v>
      </c>
      <c r="M84" s="117">
        <v>3.1E-2</v>
      </c>
      <c r="N84" s="116">
        <f t="shared" si="1"/>
        <v>97.533999999999992</v>
      </c>
    </row>
    <row r="85" spans="1:14">
      <c r="A85" s="118" t="s">
        <v>124</v>
      </c>
      <c r="B85" s="118" t="s">
        <v>160</v>
      </c>
      <c r="C85" s="118" t="s">
        <v>156</v>
      </c>
      <c r="D85" s="117">
        <v>40.561999999999998</v>
      </c>
      <c r="E85" s="117">
        <v>13.779</v>
      </c>
      <c r="F85" s="117">
        <v>11.677</v>
      </c>
      <c r="G85" s="117">
        <v>14.372</v>
      </c>
      <c r="H85" s="117">
        <v>12.347</v>
      </c>
      <c r="I85" s="117">
        <v>0.35299999999999998</v>
      </c>
      <c r="J85" s="117">
        <v>2.6619999999999999</v>
      </c>
      <c r="K85" s="117">
        <v>1.74</v>
      </c>
      <c r="L85" s="117">
        <v>0.16300000000000001</v>
      </c>
      <c r="M85" s="117">
        <v>2.3E-2</v>
      </c>
      <c r="N85" s="116">
        <f t="shared" si="1"/>
        <v>97.677999999999983</v>
      </c>
    </row>
    <row r="86" spans="1:14">
      <c r="A86" s="118" t="s">
        <v>124</v>
      </c>
      <c r="B86" s="118" t="s">
        <v>160</v>
      </c>
      <c r="C86" s="118" t="s">
        <v>156</v>
      </c>
      <c r="D86" s="117">
        <v>38.707999999999998</v>
      </c>
      <c r="E86" s="117">
        <v>12.795</v>
      </c>
      <c r="F86" s="117">
        <v>11.555999999999999</v>
      </c>
      <c r="G86" s="117">
        <v>15.329000000000001</v>
      </c>
      <c r="H86" s="117">
        <v>11.906000000000001</v>
      </c>
      <c r="I86" s="117">
        <v>0.35</v>
      </c>
      <c r="J86" s="117">
        <v>2.2149999999999999</v>
      </c>
      <c r="K86" s="117">
        <v>1.9219999999999999</v>
      </c>
      <c r="L86" s="117">
        <v>0.14799999999999999</v>
      </c>
      <c r="M86" s="117">
        <v>2.4E-2</v>
      </c>
      <c r="N86" s="116">
        <f t="shared" si="1"/>
        <v>94.953000000000003</v>
      </c>
    </row>
    <row r="87" spans="1:14">
      <c r="A87" s="115" t="s">
        <v>164</v>
      </c>
      <c r="D87" s="116"/>
      <c r="E87" s="116"/>
      <c r="F87" s="116"/>
      <c r="G87" s="116"/>
      <c r="H87" s="116"/>
      <c r="I87" s="116"/>
      <c r="J87" s="116"/>
      <c r="K87" s="116"/>
      <c r="L87" s="116"/>
      <c r="M87" s="116"/>
      <c r="N87" s="116"/>
    </row>
    <row r="88" spans="1:14">
      <c r="A88" s="118" t="s">
        <v>40</v>
      </c>
      <c r="B88" s="118" t="s">
        <v>154</v>
      </c>
      <c r="C88" s="118" t="s">
        <v>155</v>
      </c>
      <c r="D88" s="117">
        <v>41.256</v>
      </c>
      <c r="E88" s="117">
        <v>13.859</v>
      </c>
      <c r="F88" s="117">
        <v>11.678000000000001</v>
      </c>
      <c r="G88" s="117">
        <v>14.273999999999999</v>
      </c>
      <c r="H88" s="117">
        <v>11.991</v>
      </c>
      <c r="I88" s="117">
        <v>0.33700000000000002</v>
      </c>
      <c r="J88" s="117">
        <v>2.6419999999999999</v>
      </c>
      <c r="K88" s="117">
        <v>2.1160000000000001</v>
      </c>
      <c r="L88" s="117">
        <v>0.246</v>
      </c>
      <c r="M88" s="117">
        <v>3.1E-2</v>
      </c>
      <c r="N88" s="116">
        <f t="shared" si="1"/>
        <v>98.43</v>
      </c>
    </row>
    <row r="89" spans="1:14">
      <c r="A89" s="118" t="s">
        <v>40</v>
      </c>
      <c r="B89" s="118" t="s">
        <v>154</v>
      </c>
      <c r="C89" s="118" t="s">
        <v>155</v>
      </c>
      <c r="D89" s="117">
        <v>41.292000000000002</v>
      </c>
      <c r="E89" s="117">
        <v>13.888999999999999</v>
      </c>
      <c r="F89" s="117">
        <v>11.67</v>
      </c>
      <c r="G89" s="117">
        <v>14.433</v>
      </c>
      <c r="H89" s="117">
        <v>12.423999999999999</v>
      </c>
      <c r="I89" s="117">
        <v>0.33100000000000002</v>
      </c>
      <c r="J89" s="117">
        <v>2.68</v>
      </c>
      <c r="K89" s="117">
        <v>1.9870000000000001</v>
      </c>
      <c r="L89" s="117">
        <v>0.17499999999999999</v>
      </c>
      <c r="M89" s="117">
        <v>2.1000000000000001E-2</v>
      </c>
      <c r="N89" s="116">
        <f t="shared" si="1"/>
        <v>98.902000000000001</v>
      </c>
    </row>
    <row r="90" spans="1:14">
      <c r="A90" s="118" t="s">
        <v>40</v>
      </c>
      <c r="B90" s="118" t="s">
        <v>154</v>
      </c>
      <c r="C90" s="118" t="s">
        <v>155</v>
      </c>
      <c r="D90" s="117">
        <v>41.430999999999997</v>
      </c>
      <c r="E90" s="117">
        <v>13.92</v>
      </c>
      <c r="F90" s="117">
        <v>11.781000000000001</v>
      </c>
      <c r="G90" s="117">
        <v>14.369</v>
      </c>
      <c r="H90" s="117">
        <v>12.343</v>
      </c>
      <c r="I90" s="117">
        <v>0.34699999999999998</v>
      </c>
      <c r="J90" s="117">
        <v>2.6669999999999998</v>
      </c>
      <c r="K90" s="117">
        <v>1.9419999999999999</v>
      </c>
      <c r="L90" s="117">
        <v>0.184</v>
      </c>
      <c r="M90" s="117">
        <v>2.4E-2</v>
      </c>
      <c r="N90" s="116">
        <f t="shared" si="1"/>
        <v>99.007999999999996</v>
      </c>
    </row>
    <row r="91" spans="1:14">
      <c r="A91" s="118" t="s">
        <v>40</v>
      </c>
      <c r="B91" s="118" t="s">
        <v>154</v>
      </c>
      <c r="C91" s="118" t="s">
        <v>156</v>
      </c>
      <c r="D91" s="117">
        <v>41.046999999999997</v>
      </c>
      <c r="E91" s="117">
        <v>13.829000000000001</v>
      </c>
      <c r="F91" s="117">
        <v>11.826000000000001</v>
      </c>
      <c r="G91" s="117">
        <v>14.519</v>
      </c>
      <c r="H91" s="117">
        <v>11.984</v>
      </c>
      <c r="I91" s="117">
        <v>0.36399999999999999</v>
      </c>
      <c r="J91" s="117">
        <v>2.7709999999999999</v>
      </c>
      <c r="K91" s="117">
        <v>2.0350000000000001</v>
      </c>
      <c r="L91" s="117">
        <v>0.182</v>
      </c>
      <c r="M91" s="117">
        <v>2.1999999999999999E-2</v>
      </c>
      <c r="N91" s="116">
        <f t="shared" si="1"/>
        <v>98.579000000000008</v>
      </c>
    </row>
    <row r="92" spans="1:14">
      <c r="A92" s="118" t="s">
        <v>40</v>
      </c>
      <c r="B92" s="118" t="s">
        <v>154</v>
      </c>
      <c r="C92" s="118" t="s">
        <v>156</v>
      </c>
      <c r="D92" s="117">
        <v>41.372</v>
      </c>
      <c r="E92" s="117">
        <v>13.452</v>
      </c>
      <c r="F92" s="117">
        <v>11.596</v>
      </c>
      <c r="G92" s="117">
        <v>14.574999999999999</v>
      </c>
      <c r="H92" s="117">
        <v>12.250999999999999</v>
      </c>
      <c r="I92" s="117">
        <v>0.36399999999999999</v>
      </c>
      <c r="J92" s="117">
        <v>2.68</v>
      </c>
      <c r="K92" s="117">
        <v>2.0219999999999998</v>
      </c>
      <c r="L92" s="117">
        <v>0.19600000000000001</v>
      </c>
      <c r="M92" s="117">
        <v>2.4E-2</v>
      </c>
      <c r="N92" s="116">
        <f t="shared" si="1"/>
        <v>98.532000000000025</v>
      </c>
    </row>
    <row r="93" spans="1:14">
      <c r="A93" s="118" t="s">
        <v>40</v>
      </c>
      <c r="B93" s="118" t="s">
        <v>157</v>
      </c>
      <c r="C93" s="118" t="s">
        <v>155</v>
      </c>
      <c r="D93" s="117">
        <v>40.545000000000002</v>
      </c>
      <c r="E93" s="117">
        <v>13.563000000000001</v>
      </c>
      <c r="F93" s="117">
        <v>11.625</v>
      </c>
      <c r="G93" s="117">
        <v>14.071999999999999</v>
      </c>
      <c r="H93" s="117">
        <v>12.493</v>
      </c>
      <c r="I93" s="117">
        <v>0.33400000000000002</v>
      </c>
      <c r="J93" s="117">
        <v>2.6619999999999999</v>
      </c>
      <c r="K93" s="117">
        <v>2.0270000000000001</v>
      </c>
      <c r="L93" s="117">
        <v>0.21099999999999999</v>
      </c>
      <c r="M93" s="117">
        <v>2.5999999999999999E-2</v>
      </c>
      <c r="N93" s="116">
        <f t="shared" si="1"/>
        <v>97.558000000000007</v>
      </c>
    </row>
    <row r="94" spans="1:14">
      <c r="A94" s="118" t="s">
        <v>40</v>
      </c>
      <c r="B94" s="118" t="s">
        <v>157</v>
      </c>
      <c r="C94" s="118" t="s">
        <v>156</v>
      </c>
      <c r="D94" s="117">
        <v>41.003999999999998</v>
      </c>
      <c r="E94" s="117">
        <v>13.678000000000001</v>
      </c>
      <c r="F94" s="117">
        <v>11.679</v>
      </c>
      <c r="G94" s="117">
        <v>14.327999999999999</v>
      </c>
      <c r="H94" s="117">
        <v>12.23</v>
      </c>
      <c r="I94" s="117">
        <v>0.32500000000000001</v>
      </c>
      <c r="J94" s="117">
        <v>2.6789999999999998</v>
      </c>
      <c r="K94" s="117">
        <v>1.998</v>
      </c>
      <c r="L94" s="117">
        <v>0.184</v>
      </c>
      <c r="M94" s="117">
        <v>2.1999999999999999E-2</v>
      </c>
      <c r="N94" s="116">
        <f t="shared" si="1"/>
        <v>98.127000000000024</v>
      </c>
    </row>
    <row r="95" spans="1:14">
      <c r="A95" s="118" t="s">
        <v>40</v>
      </c>
      <c r="B95" s="118" t="s">
        <v>157</v>
      </c>
      <c r="C95" s="118" t="s">
        <v>156</v>
      </c>
      <c r="D95" s="117">
        <v>41.012</v>
      </c>
      <c r="E95" s="117">
        <v>13.632</v>
      </c>
      <c r="F95" s="117">
        <v>11.653</v>
      </c>
      <c r="G95" s="117">
        <v>14.384</v>
      </c>
      <c r="H95" s="117">
        <v>11.891</v>
      </c>
      <c r="I95" s="117">
        <v>0.307</v>
      </c>
      <c r="J95" s="117">
        <v>2.6779999999999999</v>
      </c>
      <c r="K95" s="117">
        <v>1.9390000000000001</v>
      </c>
      <c r="L95" s="117">
        <v>0.214</v>
      </c>
      <c r="M95" s="117">
        <v>2.1999999999999999E-2</v>
      </c>
      <c r="N95" s="116">
        <f t="shared" si="1"/>
        <v>97.732000000000014</v>
      </c>
    </row>
    <row r="96" spans="1:14">
      <c r="A96" s="118" t="s">
        <v>40</v>
      </c>
      <c r="B96" s="118" t="s">
        <v>157</v>
      </c>
      <c r="C96" s="118" t="s">
        <v>156</v>
      </c>
      <c r="D96" s="117">
        <v>41.350999999999999</v>
      </c>
      <c r="E96" s="117">
        <v>13.718</v>
      </c>
      <c r="F96" s="117">
        <v>11.71</v>
      </c>
      <c r="G96" s="117">
        <v>14.432</v>
      </c>
      <c r="H96" s="117">
        <v>11.589</v>
      </c>
      <c r="I96" s="117">
        <v>0.317</v>
      </c>
      <c r="J96" s="117">
        <v>2.7320000000000002</v>
      </c>
      <c r="K96" s="117">
        <v>1.857</v>
      </c>
      <c r="L96" s="117">
        <v>0.192</v>
      </c>
      <c r="M96" s="117">
        <v>1.7999999999999999E-2</v>
      </c>
      <c r="N96" s="116">
        <f t="shared" si="1"/>
        <v>97.915999999999983</v>
      </c>
    </row>
    <row r="97" spans="1:14">
      <c r="A97" s="118" t="s">
        <v>40</v>
      </c>
      <c r="B97" s="118" t="s">
        <v>158</v>
      </c>
      <c r="C97" s="118" t="s">
        <v>155</v>
      </c>
      <c r="D97" s="117">
        <v>41.935000000000002</v>
      </c>
      <c r="E97" s="117">
        <v>14.943</v>
      </c>
      <c r="F97" s="117">
        <v>12.212</v>
      </c>
      <c r="G97" s="117">
        <v>16.495999999999999</v>
      </c>
      <c r="H97" s="117">
        <v>7.5359999999999996</v>
      </c>
      <c r="I97" s="117">
        <v>0.43099999999999999</v>
      </c>
      <c r="J97" s="117">
        <v>2.798</v>
      </c>
      <c r="K97" s="117">
        <v>1.3140000000000001</v>
      </c>
      <c r="L97" s="117">
        <v>0.08</v>
      </c>
      <c r="M97" s="117">
        <v>1.2E-2</v>
      </c>
      <c r="N97" s="116">
        <f t="shared" si="1"/>
        <v>97.756999999999991</v>
      </c>
    </row>
    <row r="98" spans="1:14">
      <c r="A98" s="118" t="s">
        <v>40</v>
      </c>
      <c r="B98" s="118" t="s">
        <v>158</v>
      </c>
      <c r="C98" s="118" t="s">
        <v>155</v>
      </c>
      <c r="D98" s="117">
        <v>41.863999999999997</v>
      </c>
      <c r="E98" s="117">
        <v>15.03</v>
      </c>
      <c r="F98" s="117">
        <v>12.321999999999999</v>
      </c>
      <c r="G98" s="117">
        <v>16.667000000000002</v>
      </c>
      <c r="H98" s="117">
        <v>7.3330000000000002</v>
      </c>
      <c r="I98" s="117">
        <v>0.44700000000000001</v>
      </c>
      <c r="J98" s="117">
        <v>2.7879999999999998</v>
      </c>
      <c r="K98" s="117">
        <v>1.33</v>
      </c>
      <c r="L98" s="117">
        <v>8.2000000000000003E-2</v>
      </c>
      <c r="M98" s="117">
        <v>1.0999999999999999E-2</v>
      </c>
      <c r="N98" s="116">
        <f t="shared" si="1"/>
        <v>97.873999999999981</v>
      </c>
    </row>
    <row r="99" spans="1:14">
      <c r="A99" s="118" t="s">
        <v>40</v>
      </c>
      <c r="B99" s="118" t="s">
        <v>158</v>
      </c>
      <c r="C99" s="118" t="s">
        <v>155</v>
      </c>
      <c r="D99" s="117">
        <v>41.862000000000002</v>
      </c>
      <c r="E99" s="117">
        <v>14.929</v>
      </c>
      <c r="F99" s="117">
        <v>12.205</v>
      </c>
      <c r="G99" s="117">
        <v>16.637</v>
      </c>
      <c r="H99" s="117">
        <v>7.6040000000000001</v>
      </c>
      <c r="I99" s="117">
        <v>0.44500000000000001</v>
      </c>
      <c r="J99" s="117">
        <v>2.8149999999999999</v>
      </c>
      <c r="K99" s="117">
        <v>1.4910000000000001</v>
      </c>
      <c r="L99" s="117">
        <v>0.08</v>
      </c>
      <c r="M99" s="117">
        <v>1.7999999999999999E-2</v>
      </c>
      <c r="N99" s="116">
        <f t="shared" si="1"/>
        <v>98.085999999999999</v>
      </c>
    </row>
    <row r="100" spans="1:14">
      <c r="A100" s="118" t="s">
        <v>40</v>
      </c>
      <c r="B100" s="118" t="s">
        <v>158</v>
      </c>
      <c r="C100" s="118" t="s">
        <v>156</v>
      </c>
      <c r="D100" s="117">
        <v>41.460999999999999</v>
      </c>
      <c r="E100" s="117">
        <v>14.813000000000001</v>
      </c>
      <c r="F100" s="117">
        <v>12.285</v>
      </c>
      <c r="G100" s="117">
        <v>16.815000000000001</v>
      </c>
      <c r="H100" s="117">
        <v>8.1769999999999996</v>
      </c>
      <c r="I100" s="117">
        <v>0.48199999999999998</v>
      </c>
      <c r="J100" s="117">
        <v>2.8380000000000001</v>
      </c>
      <c r="K100" s="117">
        <v>1.3080000000000001</v>
      </c>
      <c r="L100" s="117">
        <v>0.08</v>
      </c>
      <c r="M100" s="117">
        <v>1.4999999999999999E-2</v>
      </c>
      <c r="N100" s="116">
        <f t="shared" si="1"/>
        <v>98.273999999999987</v>
      </c>
    </row>
    <row r="101" spans="1:14">
      <c r="A101" s="118" t="s">
        <v>40</v>
      </c>
      <c r="B101" s="118" t="s">
        <v>158</v>
      </c>
      <c r="C101" s="118" t="s">
        <v>156</v>
      </c>
      <c r="D101" s="117">
        <v>41.244999999999997</v>
      </c>
      <c r="E101" s="117">
        <v>14.849</v>
      </c>
      <c r="F101" s="117">
        <v>12.273</v>
      </c>
      <c r="G101" s="117">
        <v>16.693000000000001</v>
      </c>
      <c r="H101" s="117">
        <v>8.07</v>
      </c>
      <c r="I101" s="117">
        <v>0.46700000000000003</v>
      </c>
      <c r="J101" s="117">
        <v>2.8479999999999999</v>
      </c>
      <c r="K101" s="117">
        <v>1.4930000000000001</v>
      </c>
      <c r="L101" s="117">
        <v>0.13800000000000001</v>
      </c>
      <c r="M101" s="117">
        <v>1.4999999999999999E-2</v>
      </c>
      <c r="N101" s="116">
        <f t="shared" si="1"/>
        <v>98.090999999999994</v>
      </c>
    </row>
    <row r="102" spans="1:14">
      <c r="A102" s="118" t="s">
        <v>40</v>
      </c>
      <c r="B102" s="118" t="s">
        <v>158</v>
      </c>
      <c r="C102" s="118" t="s">
        <v>156</v>
      </c>
      <c r="D102" s="117">
        <v>41.517000000000003</v>
      </c>
      <c r="E102" s="117">
        <v>15.010999999999999</v>
      </c>
      <c r="F102" s="117">
        <v>12.307</v>
      </c>
      <c r="G102" s="117">
        <v>16.605</v>
      </c>
      <c r="H102" s="117">
        <v>7.8109999999999999</v>
      </c>
      <c r="I102" s="117">
        <v>0.434</v>
      </c>
      <c r="J102" s="117">
        <v>2.83</v>
      </c>
      <c r="K102" s="117">
        <v>1.2829999999999999</v>
      </c>
      <c r="L102" s="117">
        <v>-4.0000000000000001E-3</v>
      </c>
      <c r="M102" s="117">
        <v>0.01</v>
      </c>
      <c r="N102" s="116">
        <f t="shared" si="1"/>
        <v>97.804000000000002</v>
      </c>
    </row>
    <row r="103" spans="1:14">
      <c r="A103" s="118" t="s">
        <v>40</v>
      </c>
      <c r="B103" s="118" t="s">
        <v>159</v>
      </c>
      <c r="C103" s="118" t="s">
        <v>155</v>
      </c>
      <c r="D103" s="117">
        <v>41.716999999999999</v>
      </c>
      <c r="E103" s="117">
        <v>14.975</v>
      </c>
      <c r="F103" s="117">
        <v>12.26</v>
      </c>
      <c r="G103" s="117">
        <v>16.600999999999999</v>
      </c>
      <c r="H103" s="117">
        <v>7.4610000000000003</v>
      </c>
      <c r="I103" s="117">
        <v>0.44500000000000001</v>
      </c>
      <c r="J103" s="117">
        <v>2.7869999999999999</v>
      </c>
      <c r="K103" s="117">
        <v>1.429</v>
      </c>
      <c r="L103" s="117">
        <v>6.9000000000000006E-2</v>
      </c>
      <c r="M103" s="117">
        <v>2.4E-2</v>
      </c>
      <c r="N103" s="116">
        <f t="shared" si="1"/>
        <v>97.768000000000001</v>
      </c>
    </row>
    <row r="104" spans="1:14">
      <c r="A104" s="118" t="s">
        <v>40</v>
      </c>
      <c r="B104" s="118" t="s">
        <v>159</v>
      </c>
      <c r="C104" s="118" t="s">
        <v>155</v>
      </c>
      <c r="D104" s="117">
        <v>41.780999999999999</v>
      </c>
      <c r="E104" s="117">
        <v>15.035</v>
      </c>
      <c r="F104" s="117">
        <v>12.151</v>
      </c>
      <c r="G104" s="117">
        <v>16.507000000000001</v>
      </c>
      <c r="H104" s="117">
        <v>7.5540000000000003</v>
      </c>
      <c r="I104" s="117">
        <v>0.47399999999999998</v>
      </c>
      <c r="J104" s="117">
        <v>2.8119999999999998</v>
      </c>
      <c r="K104" s="117">
        <v>1.474</v>
      </c>
      <c r="L104" s="117">
        <v>9.9000000000000005E-2</v>
      </c>
      <c r="M104" s="117">
        <v>1.6E-2</v>
      </c>
      <c r="N104" s="116">
        <f t="shared" si="1"/>
        <v>97.90300000000002</v>
      </c>
    </row>
    <row r="105" spans="1:14">
      <c r="A105" s="118" t="s">
        <v>40</v>
      </c>
      <c r="B105" s="118" t="s">
        <v>159</v>
      </c>
      <c r="C105" s="118" t="s">
        <v>155</v>
      </c>
      <c r="D105" s="117">
        <v>41.932000000000002</v>
      </c>
      <c r="E105" s="117">
        <v>15.069000000000001</v>
      </c>
      <c r="F105" s="117">
        <v>12.363</v>
      </c>
      <c r="G105" s="117">
        <v>16.436</v>
      </c>
      <c r="H105" s="117">
        <v>7.5289999999999999</v>
      </c>
      <c r="I105" s="117">
        <v>0.46100000000000002</v>
      </c>
      <c r="J105" s="117">
        <v>2.7650000000000001</v>
      </c>
      <c r="K105" s="117">
        <v>1.2</v>
      </c>
      <c r="L105" s="117">
        <v>5.8000000000000003E-2</v>
      </c>
      <c r="M105" s="117">
        <v>2.1999999999999999E-2</v>
      </c>
      <c r="N105" s="116">
        <f t="shared" si="1"/>
        <v>97.835000000000022</v>
      </c>
    </row>
    <row r="106" spans="1:14">
      <c r="A106" s="118" t="s">
        <v>40</v>
      </c>
      <c r="B106" s="118" t="s">
        <v>159</v>
      </c>
      <c r="C106" s="118" t="s">
        <v>155</v>
      </c>
      <c r="D106" s="117">
        <v>41.981000000000002</v>
      </c>
      <c r="E106" s="117">
        <v>15.093999999999999</v>
      </c>
      <c r="F106" s="117">
        <v>12.206</v>
      </c>
      <c r="G106" s="117">
        <v>16.54</v>
      </c>
      <c r="H106" s="117">
        <v>7.125</v>
      </c>
      <c r="I106" s="117">
        <v>0.45700000000000002</v>
      </c>
      <c r="J106" s="117">
        <v>2.7839999999999998</v>
      </c>
      <c r="K106" s="117">
        <v>1.268</v>
      </c>
      <c r="L106" s="117">
        <v>7.8E-2</v>
      </c>
      <c r="M106" s="117">
        <v>2.3E-2</v>
      </c>
      <c r="N106" s="116">
        <f t="shared" si="1"/>
        <v>97.555999999999997</v>
      </c>
    </row>
    <row r="107" spans="1:14">
      <c r="A107" s="118" t="s">
        <v>40</v>
      </c>
      <c r="B107" s="118" t="s">
        <v>159</v>
      </c>
      <c r="C107" s="118" t="s">
        <v>155</v>
      </c>
      <c r="D107" s="117">
        <v>41.951000000000001</v>
      </c>
      <c r="E107" s="117">
        <v>15.044</v>
      </c>
      <c r="F107" s="117">
        <v>12.314</v>
      </c>
      <c r="G107" s="117">
        <v>16.478999999999999</v>
      </c>
      <c r="H107" s="117">
        <v>7.1829999999999998</v>
      </c>
      <c r="I107" s="117">
        <v>0.47</v>
      </c>
      <c r="J107" s="117">
        <v>2.778</v>
      </c>
      <c r="K107" s="117">
        <v>1.0760000000000001</v>
      </c>
      <c r="L107" s="117">
        <v>0.13600000000000001</v>
      </c>
      <c r="M107" s="117">
        <v>2.1999999999999999E-2</v>
      </c>
      <c r="N107" s="116">
        <f t="shared" si="1"/>
        <v>97.453000000000003</v>
      </c>
    </row>
    <row r="108" spans="1:14">
      <c r="A108" s="118" t="s">
        <v>40</v>
      </c>
      <c r="B108" s="118" t="s">
        <v>159</v>
      </c>
      <c r="C108" s="118" t="s">
        <v>156</v>
      </c>
      <c r="D108" s="117">
        <v>42.012999999999998</v>
      </c>
      <c r="E108" s="117">
        <v>15.081</v>
      </c>
      <c r="F108" s="117">
        <v>12.218999999999999</v>
      </c>
      <c r="G108" s="117">
        <v>16.584</v>
      </c>
      <c r="H108" s="117">
        <v>7.9130000000000003</v>
      </c>
      <c r="I108" s="117">
        <v>0.48099999999999998</v>
      </c>
      <c r="J108" s="117">
        <v>2.8180000000000001</v>
      </c>
      <c r="K108" s="117">
        <v>1.292</v>
      </c>
      <c r="L108" s="117">
        <v>9.7000000000000003E-2</v>
      </c>
      <c r="M108" s="117">
        <v>1.2E-2</v>
      </c>
      <c r="N108" s="116">
        <f t="shared" si="1"/>
        <v>98.509999999999977</v>
      </c>
    </row>
    <row r="109" spans="1:14">
      <c r="A109" s="118" t="s">
        <v>40</v>
      </c>
      <c r="B109" s="118" t="s">
        <v>159</v>
      </c>
      <c r="C109" s="118" t="s">
        <v>156</v>
      </c>
      <c r="D109" s="117">
        <v>42.024999999999999</v>
      </c>
      <c r="E109" s="117">
        <v>15.093</v>
      </c>
      <c r="F109" s="117">
        <v>12.318</v>
      </c>
      <c r="G109" s="117">
        <v>16.513000000000002</v>
      </c>
      <c r="H109" s="117">
        <v>7.9669999999999996</v>
      </c>
      <c r="I109" s="117">
        <v>0.46700000000000003</v>
      </c>
      <c r="J109" s="117">
        <v>2.7789999999999999</v>
      </c>
      <c r="K109" s="117">
        <v>1.323</v>
      </c>
      <c r="L109" s="117">
        <v>0.127</v>
      </c>
      <c r="M109" s="117">
        <v>2.3E-2</v>
      </c>
      <c r="N109" s="116">
        <f t="shared" si="1"/>
        <v>98.634999999999977</v>
      </c>
    </row>
    <row r="110" spans="1:14">
      <c r="A110" s="118" t="s">
        <v>40</v>
      </c>
      <c r="B110" s="118" t="s">
        <v>159</v>
      </c>
      <c r="C110" s="118" t="s">
        <v>156</v>
      </c>
      <c r="D110" s="117">
        <v>42.030999999999999</v>
      </c>
      <c r="E110" s="117">
        <v>15.041</v>
      </c>
      <c r="F110" s="117">
        <v>12.228999999999999</v>
      </c>
      <c r="G110" s="117">
        <v>16.48</v>
      </c>
      <c r="H110" s="117">
        <v>7.3929999999999998</v>
      </c>
      <c r="I110" s="117">
        <v>0.47299999999999998</v>
      </c>
      <c r="J110" s="117">
        <v>2.7519999999999998</v>
      </c>
      <c r="K110" s="117">
        <v>1.34</v>
      </c>
      <c r="L110" s="117">
        <v>0.123</v>
      </c>
      <c r="M110" s="117">
        <v>6.0000000000000001E-3</v>
      </c>
      <c r="N110" s="116">
        <f t="shared" si="1"/>
        <v>97.868000000000009</v>
      </c>
    </row>
    <row r="111" spans="1:14">
      <c r="A111" s="118" t="s">
        <v>40</v>
      </c>
      <c r="B111" s="118" t="s">
        <v>159</v>
      </c>
      <c r="C111" s="118" t="s">
        <v>156</v>
      </c>
      <c r="D111" s="117">
        <v>41.82</v>
      </c>
      <c r="E111" s="117">
        <v>15.215999999999999</v>
      </c>
      <c r="F111" s="117">
        <v>12.217000000000001</v>
      </c>
      <c r="G111" s="117">
        <v>16.448</v>
      </c>
      <c r="H111" s="117">
        <v>7.6219999999999999</v>
      </c>
      <c r="I111" s="117">
        <v>0.44500000000000001</v>
      </c>
      <c r="J111" s="117">
        <v>2.7879999999999998</v>
      </c>
      <c r="K111" s="117">
        <v>1.1990000000000001</v>
      </c>
      <c r="L111" s="117">
        <v>9.5000000000000001E-2</v>
      </c>
      <c r="M111" s="117">
        <v>1.2999999999999999E-2</v>
      </c>
      <c r="N111" s="116">
        <f t="shared" si="1"/>
        <v>97.862999999999985</v>
      </c>
    </row>
    <row r="112" spans="1:14">
      <c r="A112" s="118" t="s">
        <v>40</v>
      </c>
      <c r="B112" s="118" t="s">
        <v>159</v>
      </c>
      <c r="C112" s="118" t="s">
        <v>156</v>
      </c>
      <c r="D112" s="117">
        <v>42.064999999999998</v>
      </c>
      <c r="E112" s="117">
        <v>15.076000000000001</v>
      </c>
      <c r="F112" s="117">
        <v>12.189</v>
      </c>
      <c r="G112" s="117">
        <v>16.486999999999998</v>
      </c>
      <c r="H112" s="117">
        <v>7.4359999999999999</v>
      </c>
      <c r="I112" s="117">
        <v>0.45900000000000002</v>
      </c>
      <c r="J112" s="117">
        <v>2.7909999999999999</v>
      </c>
      <c r="K112" s="117">
        <v>1.075</v>
      </c>
      <c r="L112" s="117">
        <v>0.106</v>
      </c>
      <c r="M112" s="117">
        <v>0.02</v>
      </c>
      <c r="N112" s="116">
        <f t="shared" si="1"/>
        <v>97.703999999999979</v>
      </c>
    </row>
    <row r="113" spans="1:14">
      <c r="A113" s="118" t="s">
        <v>40</v>
      </c>
      <c r="B113" s="118" t="s">
        <v>160</v>
      </c>
      <c r="C113" s="118" t="s">
        <v>155</v>
      </c>
      <c r="D113" s="117">
        <v>41.435000000000002</v>
      </c>
      <c r="E113" s="117">
        <v>14.821</v>
      </c>
      <c r="F113" s="117">
        <v>12.112</v>
      </c>
      <c r="G113" s="117">
        <v>16.404</v>
      </c>
      <c r="H113" s="117">
        <v>7.7949999999999999</v>
      </c>
      <c r="I113" s="117">
        <v>0.44700000000000001</v>
      </c>
      <c r="J113" s="117">
        <v>2.7709999999999999</v>
      </c>
      <c r="K113" s="117">
        <v>1.127</v>
      </c>
      <c r="L113" s="117">
        <v>6.5000000000000002E-2</v>
      </c>
      <c r="M113" s="117">
        <v>8.9999999999999993E-3</v>
      </c>
      <c r="N113" s="116">
        <f t="shared" si="1"/>
        <v>96.98599999999999</v>
      </c>
    </row>
    <row r="114" spans="1:14">
      <c r="A114" s="118" t="s">
        <v>40</v>
      </c>
      <c r="B114" s="118" t="s">
        <v>160</v>
      </c>
      <c r="C114" s="118" t="s">
        <v>155</v>
      </c>
      <c r="D114" s="117">
        <v>41.399000000000001</v>
      </c>
      <c r="E114" s="117">
        <v>14.872999999999999</v>
      </c>
      <c r="F114" s="117">
        <v>12.137</v>
      </c>
      <c r="G114" s="117">
        <v>16.466000000000001</v>
      </c>
      <c r="H114" s="117">
        <v>7.8520000000000003</v>
      </c>
      <c r="I114" s="117">
        <v>0.43</v>
      </c>
      <c r="J114" s="117">
        <v>2.7229999999999999</v>
      </c>
      <c r="K114" s="117">
        <v>1.214</v>
      </c>
      <c r="L114" s="117">
        <v>7.4999999999999997E-2</v>
      </c>
      <c r="M114" s="117">
        <v>5.0000000000000001E-3</v>
      </c>
      <c r="N114" s="116">
        <f t="shared" si="1"/>
        <v>97.174000000000007</v>
      </c>
    </row>
    <row r="115" spans="1:14">
      <c r="A115" s="118" t="s">
        <v>40</v>
      </c>
      <c r="B115" s="118" t="s">
        <v>160</v>
      </c>
      <c r="C115" s="118" t="s">
        <v>155</v>
      </c>
      <c r="D115" s="117">
        <v>42.265999999999998</v>
      </c>
      <c r="E115" s="117">
        <v>15</v>
      </c>
      <c r="F115" s="117">
        <v>12.239000000000001</v>
      </c>
      <c r="G115" s="117">
        <v>16.306000000000001</v>
      </c>
      <c r="H115" s="117">
        <v>7.7969999999999997</v>
      </c>
      <c r="I115" s="117">
        <v>0.42699999999999999</v>
      </c>
      <c r="J115" s="117">
        <v>2.6949999999999998</v>
      </c>
      <c r="K115" s="117">
        <v>1.3129999999999999</v>
      </c>
      <c r="L115" s="117">
        <v>9.5000000000000001E-2</v>
      </c>
      <c r="M115" s="117">
        <v>7.0000000000000001E-3</v>
      </c>
      <c r="N115" s="116">
        <f t="shared" si="1"/>
        <v>98.144999999999996</v>
      </c>
    </row>
    <row r="116" spans="1:14">
      <c r="A116" s="118" t="s">
        <v>40</v>
      </c>
      <c r="B116" s="118" t="s">
        <v>160</v>
      </c>
      <c r="C116" s="118" t="s">
        <v>155</v>
      </c>
      <c r="D116" s="117">
        <v>42.058999999999997</v>
      </c>
      <c r="E116" s="117">
        <v>14.888999999999999</v>
      </c>
      <c r="F116" s="117">
        <v>12.163</v>
      </c>
      <c r="G116" s="117">
        <v>16.474</v>
      </c>
      <c r="H116" s="117">
        <v>7.5140000000000002</v>
      </c>
      <c r="I116" s="117">
        <v>0.45300000000000001</v>
      </c>
      <c r="J116" s="117">
        <v>2.67</v>
      </c>
      <c r="K116" s="117">
        <v>1.3129999999999999</v>
      </c>
      <c r="L116" s="117">
        <v>0.106</v>
      </c>
      <c r="M116" s="117">
        <v>8.9999999999999993E-3</v>
      </c>
      <c r="N116" s="116">
        <f t="shared" si="1"/>
        <v>97.649999999999991</v>
      </c>
    </row>
    <row r="117" spans="1:14">
      <c r="A117" s="118" t="s">
        <v>40</v>
      </c>
      <c r="B117" s="118" t="s">
        <v>160</v>
      </c>
      <c r="C117" s="118" t="s">
        <v>155</v>
      </c>
      <c r="D117" s="117">
        <v>42.238999999999997</v>
      </c>
      <c r="E117" s="117">
        <v>15.06</v>
      </c>
      <c r="F117" s="117">
        <v>12.273</v>
      </c>
      <c r="G117" s="117">
        <v>16.422999999999998</v>
      </c>
      <c r="H117" s="117">
        <v>8.1760000000000002</v>
      </c>
      <c r="I117" s="117">
        <v>0.443</v>
      </c>
      <c r="J117" s="117">
        <v>2.7749999999999999</v>
      </c>
      <c r="K117" s="117">
        <v>1.3640000000000001</v>
      </c>
      <c r="L117" s="117">
        <v>0.13600000000000001</v>
      </c>
      <c r="M117" s="117">
        <v>8.9999999999999993E-3</v>
      </c>
      <c r="N117" s="116">
        <f t="shared" si="1"/>
        <v>98.89800000000001</v>
      </c>
    </row>
    <row r="118" spans="1:14">
      <c r="A118" s="118" t="s">
        <v>40</v>
      </c>
      <c r="B118" s="118" t="s">
        <v>160</v>
      </c>
      <c r="C118" s="118" t="s">
        <v>156</v>
      </c>
      <c r="D118" s="117">
        <v>42.06</v>
      </c>
      <c r="E118" s="117">
        <v>14.93</v>
      </c>
      <c r="F118" s="117">
        <v>12.285</v>
      </c>
      <c r="G118" s="117">
        <v>16.478999999999999</v>
      </c>
      <c r="H118" s="117">
        <v>7.601</v>
      </c>
      <c r="I118" s="117">
        <v>0.443</v>
      </c>
      <c r="J118" s="117">
        <v>2.7909999999999999</v>
      </c>
      <c r="K118" s="117">
        <v>1.262</v>
      </c>
      <c r="L118" s="117">
        <v>0.13800000000000001</v>
      </c>
      <c r="M118" s="117">
        <v>2.5000000000000001E-2</v>
      </c>
      <c r="N118" s="116">
        <f t="shared" si="1"/>
        <v>98.01400000000001</v>
      </c>
    </row>
    <row r="119" spans="1:14">
      <c r="A119" s="118" t="s">
        <v>40</v>
      </c>
      <c r="B119" s="118" t="s">
        <v>160</v>
      </c>
      <c r="C119" s="118" t="s">
        <v>156</v>
      </c>
      <c r="D119" s="117">
        <v>42.197000000000003</v>
      </c>
      <c r="E119" s="117">
        <v>15.003</v>
      </c>
      <c r="F119" s="117">
        <v>12.185</v>
      </c>
      <c r="G119" s="117">
        <v>16.468</v>
      </c>
      <c r="H119" s="117">
        <v>7.7679999999999998</v>
      </c>
      <c r="I119" s="117">
        <v>0.45400000000000001</v>
      </c>
      <c r="J119" s="117">
        <v>2.8260000000000001</v>
      </c>
      <c r="K119" s="117">
        <v>1.2250000000000001</v>
      </c>
      <c r="L119" s="117">
        <v>0.08</v>
      </c>
      <c r="M119" s="117">
        <v>2.1999999999999999E-2</v>
      </c>
      <c r="N119" s="116">
        <f t="shared" si="1"/>
        <v>98.227999999999994</v>
      </c>
    </row>
    <row r="120" spans="1:14">
      <c r="A120" s="118" t="s">
        <v>40</v>
      </c>
      <c r="B120" s="118" t="s">
        <v>160</v>
      </c>
      <c r="C120" s="118" t="s">
        <v>156</v>
      </c>
      <c r="D120" s="117">
        <v>42.067</v>
      </c>
      <c r="E120" s="117">
        <v>14.965</v>
      </c>
      <c r="F120" s="117">
        <v>12.25</v>
      </c>
      <c r="G120" s="117">
        <v>16.489999999999998</v>
      </c>
      <c r="H120" s="117">
        <v>7.7450000000000001</v>
      </c>
      <c r="I120" s="117">
        <v>0.43</v>
      </c>
      <c r="J120" s="117">
        <v>2.6989999999999998</v>
      </c>
      <c r="K120" s="117">
        <v>1.163</v>
      </c>
      <c r="L120" s="117">
        <v>0.10100000000000001</v>
      </c>
      <c r="M120" s="117">
        <v>1.7000000000000001E-2</v>
      </c>
      <c r="N120" s="116">
        <f t="shared" si="1"/>
        <v>97.926999999999992</v>
      </c>
    </row>
    <row r="121" spans="1:14">
      <c r="A121" s="118" t="s">
        <v>40</v>
      </c>
      <c r="B121" s="118" t="s">
        <v>160</v>
      </c>
      <c r="C121" s="118" t="s">
        <v>156</v>
      </c>
      <c r="D121" s="117">
        <v>41.987000000000002</v>
      </c>
      <c r="E121" s="117">
        <v>15.015000000000001</v>
      </c>
      <c r="F121" s="117">
        <v>12.25</v>
      </c>
      <c r="G121" s="117">
        <v>16.532</v>
      </c>
      <c r="H121" s="117">
        <v>7.4749999999999996</v>
      </c>
      <c r="I121" s="117">
        <v>0.4</v>
      </c>
      <c r="J121" s="117">
        <v>2.8180000000000001</v>
      </c>
      <c r="K121" s="117">
        <v>1.143</v>
      </c>
      <c r="L121" s="117">
        <v>0.125</v>
      </c>
      <c r="M121" s="117">
        <v>7.0000000000000001E-3</v>
      </c>
      <c r="N121" s="116">
        <f t="shared" si="1"/>
        <v>97.75200000000001</v>
      </c>
    </row>
    <row r="122" spans="1:14">
      <c r="A122" s="118" t="s">
        <v>40</v>
      </c>
      <c r="B122" s="118" t="s">
        <v>160</v>
      </c>
      <c r="C122" s="118" t="s">
        <v>156</v>
      </c>
      <c r="D122" s="117">
        <v>42.07</v>
      </c>
      <c r="E122" s="117">
        <v>14.955</v>
      </c>
      <c r="F122" s="117">
        <v>12.106999999999999</v>
      </c>
      <c r="G122" s="117">
        <v>16.434999999999999</v>
      </c>
      <c r="H122" s="117">
        <v>7.0720000000000001</v>
      </c>
      <c r="I122" s="117">
        <v>0.42699999999999999</v>
      </c>
      <c r="J122" s="117">
        <v>2.774</v>
      </c>
      <c r="K122" s="117">
        <v>1.2989999999999999</v>
      </c>
      <c r="L122" s="117">
        <v>0.108</v>
      </c>
      <c r="M122" s="117">
        <v>7.0000000000000001E-3</v>
      </c>
      <c r="N122" s="116">
        <f t="shared" si="1"/>
        <v>97.254000000000033</v>
      </c>
    </row>
    <row r="123" spans="1:14">
      <c r="A123" s="115" t="s">
        <v>165</v>
      </c>
    </row>
    <row r="124" spans="1:14">
      <c r="A124" s="118" t="s">
        <v>120</v>
      </c>
      <c r="B124" s="118" t="s">
        <v>154</v>
      </c>
      <c r="C124" s="118" t="s">
        <v>155</v>
      </c>
      <c r="D124" s="117">
        <v>40.185000000000002</v>
      </c>
      <c r="E124" s="117">
        <v>15.263</v>
      </c>
      <c r="F124" s="117">
        <v>12.2</v>
      </c>
      <c r="G124" s="117">
        <v>15.284000000000001</v>
      </c>
      <c r="H124" s="117">
        <v>9.6959999999999997</v>
      </c>
      <c r="I124" s="117">
        <v>0.42199999999999999</v>
      </c>
      <c r="J124" s="117">
        <v>2.7080000000000002</v>
      </c>
      <c r="K124" s="117">
        <v>1.179</v>
      </c>
      <c r="L124" s="117">
        <v>0.107</v>
      </c>
      <c r="M124" s="117">
        <v>2.9000000000000001E-2</v>
      </c>
      <c r="N124" s="116">
        <f t="shared" si="1"/>
        <v>97.072999999999993</v>
      </c>
    </row>
    <row r="125" spans="1:14">
      <c r="A125" s="118" t="s">
        <v>120</v>
      </c>
      <c r="B125" s="118" t="s">
        <v>154</v>
      </c>
      <c r="C125" s="118" t="s">
        <v>155</v>
      </c>
      <c r="D125" s="117">
        <v>41.192</v>
      </c>
      <c r="E125" s="117">
        <v>15.557</v>
      </c>
      <c r="F125" s="117">
        <v>12.26</v>
      </c>
      <c r="G125" s="117">
        <v>15.257999999999999</v>
      </c>
      <c r="H125" s="117">
        <v>9.3170000000000002</v>
      </c>
      <c r="I125" s="117">
        <v>0.42899999999999999</v>
      </c>
      <c r="J125" s="117">
        <v>2.6970000000000001</v>
      </c>
      <c r="K125" s="117">
        <v>1.391</v>
      </c>
      <c r="L125" s="117">
        <v>7.0999999999999994E-2</v>
      </c>
      <c r="M125" s="117">
        <v>5.0000000000000001E-3</v>
      </c>
      <c r="N125" s="116">
        <f t="shared" si="1"/>
        <v>98.177000000000007</v>
      </c>
    </row>
    <row r="126" spans="1:14">
      <c r="A126" s="118" t="s">
        <v>120</v>
      </c>
      <c r="B126" s="118" t="s">
        <v>154</v>
      </c>
      <c r="C126" s="118" t="s">
        <v>155</v>
      </c>
      <c r="D126" s="117">
        <v>41.15</v>
      </c>
      <c r="E126" s="117">
        <v>15.66</v>
      </c>
      <c r="F126" s="117">
        <v>12.379</v>
      </c>
      <c r="G126" s="117">
        <v>15.305999999999999</v>
      </c>
      <c r="H126" s="117">
        <v>9.6820000000000004</v>
      </c>
      <c r="I126" s="117">
        <v>0.45200000000000001</v>
      </c>
      <c r="J126" s="117">
        <v>2.6040000000000001</v>
      </c>
      <c r="K126" s="117">
        <v>1.302</v>
      </c>
      <c r="L126" s="117">
        <v>5.8000000000000003E-2</v>
      </c>
      <c r="M126" s="117">
        <v>1.4999999999999999E-2</v>
      </c>
      <c r="N126" s="116">
        <f t="shared" si="1"/>
        <v>98.608000000000018</v>
      </c>
    </row>
    <row r="127" spans="1:14">
      <c r="A127" s="118" t="s">
        <v>120</v>
      </c>
      <c r="B127" s="118" t="s">
        <v>154</v>
      </c>
      <c r="C127" s="118" t="s">
        <v>156</v>
      </c>
      <c r="D127" s="117">
        <v>41.503999999999998</v>
      </c>
      <c r="E127" s="117">
        <v>14.663</v>
      </c>
      <c r="F127" s="117">
        <v>12.37</v>
      </c>
      <c r="G127" s="117">
        <v>15.96</v>
      </c>
      <c r="H127" s="117">
        <v>9.3670000000000009</v>
      </c>
      <c r="I127" s="117">
        <v>0.46</v>
      </c>
      <c r="J127" s="117">
        <v>2.742</v>
      </c>
      <c r="K127" s="117">
        <v>1.175</v>
      </c>
      <c r="L127" s="117">
        <v>6.5000000000000002E-2</v>
      </c>
      <c r="M127" s="117">
        <v>5.0000000000000001E-3</v>
      </c>
      <c r="N127" s="116">
        <f t="shared" si="1"/>
        <v>98.311000000000007</v>
      </c>
    </row>
    <row r="128" spans="1:14">
      <c r="A128" s="118" t="s">
        <v>120</v>
      </c>
      <c r="B128" s="118" t="s">
        <v>154</v>
      </c>
      <c r="C128" s="118" t="s">
        <v>156</v>
      </c>
      <c r="D128" s="117">
        <v>40.606999999999999</v>
      </c>
      <c r="E128" s="117">
        <v>14.237</v>
      </c>
      <c r="F128" s="117">
        <v>12.055999999999999</v>
      </c>
      <c r="G128" s="117">
        <v>16.437000000000001</v>
      </c>
      <c r="H128" s="117">
        <v>9.3650000000000002</v>
      </c>
      <c r="I128" s="117">
        <v>0.40100000000000002</v>
      </c>
      <c r="J128" s="117">
        <v>2.8340000000000001</v>
      </c>
      <c r="K128" s="117">
        <v>0.96799999999999997</v>
      </c>
      <c r="L128" s="117">
        <v>8.4000000000000005E-2</v>
      </c>
      <c r="M128" s="117">
        <v>2.1000000000000001E-2</v>
      </c>
      <c r="N128" s="116">
        <f t="shared" si="1"/>
        <v>97.01</v>
      </c>
    </row>
    <row r="129" spans="1:14">
      <c r="A129" s="118" t="s">
        <v>120</v>
      </c>
      <c r="B129" s="118" t="s">
        <v>154</v>
      </c>
      <c r="C129" s="118" t="s">
        <v>156</v>
      </c>
      <c r="D129" s="117">
        <v>41.485999999999997</v>
      </c>
      <c r="E129" s="117">
        <v>15.06</v>
      </c>
      <c r="F129" s="117">
        <v>12.340999999999999</v>
      </c>
      <c r="G129" s="117">
        <v>15.555999999999999</v>
      </c>
      <c r="H129" s="117">
        <v>8.8260000000000005</v>
      </c>
      <c r="I129" s="117">
        <v>0.41199999999999998</v>
      </c>
      <c r="J129" s="117">
        <v>2.6850000000000001</v>
      </c>
      <c r="K129" s="117">
        <v>1.2270000000000001</v>
      </c>
      <c r="L129" s="117">
        <v>5.1999999999999998E-2</v>
      </c>
      <c r="M129" s="117">
        <v>1.7000000000000001E-2</v>
      </c>
      <c r="N129" s="116">
        <f t="shared" si="1"/>
        <v>97.66200000000002</v>
      </c>
    </row>
    <row r="130" spans="1:14">
      <c r="A130" s="118" t="s">
        <v>120</v>
      </c>
      <c r="B130" s="118" t="s">
        <v>157</v>
      </c>
      <c r="C130" s="118" t="s">
        <v>155</v>
      </c>
      <c r="D130" s="117">
        <v>41.938000000000002</v>
      </c>
      <c r="E130" s="117">
        <v>14.173999999999999</v>
      </c>
      <c r="F130" s="117">
        <v>12.116</v>
      </c>
      <c r="G130" s="117">
        <v>15.863</v>
      </c>
      <c r="H130" s="117">
        <v>9.2140000000000004</v>
      </c>
      <c r="I130" s="117">
        <v>0.39500000000000002</v>
      </c>
      <c r="J130" s="117">
        <v>2.7189999999999999</v>
      </c>
      <c r="K130" s="117">
        <v>1.3080000000000001</v>
      </c>
      <c r="L130" s="117">
        <v>0.10100000000000001</v>
      </c>
      <c r="M130" s="117">
        <v>1.4E-2</v>
      </c>
      <c r="N130" s="116">
        <f t="shared" si="1"/>
        <v>97.841999999999999</v>
      </c>
    </row>
    <row r="131" spans="1:14">
      <c r="A131" s="118" t="s">
        <v>120</v>
      </c>
      <c r="B131" s="118" t="s">
        <v>157</v>
      </c>
      <c r="C131" s="118" t="s">
        <v>155</v>
      </c>
      <c r="D131" s="117">
        <v>41.61</v>
      </c>
      <c r="E131" s="117">
        <v>14.268000000000001</v>
      </c>
      <c r="F131" s="117">
        <v>12.087</v>
      </c>
      <c r="G131" s="117">
        <v>15.849</v>
      </c>
      <c r="H131" s="117">
        <v>10.000999999999999</v>
      </c>
      <c r="I131" s="117">
        <v>0.41599999999999998</v>
      </c>
      <c r="J131" s="117">
        <v>2.7050000000000001</v>
      </c>
      <c r="K131" s="117">
        <v>1.3879999999999999</v>
      </c>
      <c r="L131" s="117">
        <v>9.4E-2</v>
      </c>
      <c r="M131" s="117">
        <v>1.9E-2</v>
      </c>
      <c r="N131" s="116">
        <f t="shared" si="1"/>
        <v>98.437000000000012</v>
      </c>
    </row>
    <row r="132" spans="1:14">
      <c r="A132" s="118" t="s">
        <v>120</v>
      </c>
      <c r="B132" s="118" t="s">
        <v>157</v>
      </c>
      <c r="C132" s="118" t="s">
        <v>155</v>
      </c>
      <c r="D132" s="117">
        <v>41.712000000000003</v>
      </c>
      <c r="E132" s="117">
        <v>14.474</v>
      </c>
      <c r="F132" s="117">
        <v>12.159000000000001</v>
      </c>
      <c r="G132" s="117">
        <v>16.004999999999999</v>
      </c>
      <c r="H132" s="117">
        <v>9.6630000000000003</v>
      </c>
      <c r="I132" s="117">
        <v>0.39500000000000002</v>
      </c>
      <c r="J132" s="117">
        <v>2.6920000000000002</v>
      </c>
      <c r="K132" s="117">
        <v>1.353</v>
      </c>
      <c r="L132" s="117">
        <v>0.14199999999999999</v>
      </c>
      <c r="M132" s="117">
        <v>0.01</v>
      </c>
      <c r="N132" s="116">
        <f t="shared" si="1"/>
        <v>98.60499999999999</v>
      </c>
    </row>
    <row r="133" spans="1:14">
      <c r="A133" s="118" t="s">
        <v>120</v>
      </c>
      <c r="B133" s="118" t="s">
        <v>157</v>
      </c>
      <c r="C133" s="118" t="s">
        <v>156</v>
      </c>
      <c r="D133" s="117">
        <v>41.280999999999999</v>
      </c>
      <c r="E133" s="117">
        <v>14.384</v>
      </c>
      <c r="F133" s="117">
        <v>12.018000000000001</v>
      </c>
      <c r="G133" s="117">
        <v>15.737</v>
      </c>
      <c r="H133" s="117">
        <v>9.3249999999999993</v>
      </c>
      <c r="I133" s="117">
        <v>0.39700000000000002</v>
      </c>
      <c r="J133" s="117">
        <v>2.681</v>
      </c>
      <c r="K133" s="117">
        <v>1.2609999999999999</v>
      </c>
      <c r="L133" s="117">
        <v>0.122</v>
      </c>
      <c r="M133" s="117">
        <v>1E-3</v>
      </c>
      <c r="N133" s="116">
        <f t="shared" ref="N133:N196" si="2">SUM(D133:M133)</f>
        <v>97.206999999999994</v>
      </c>
    </row>
    <row r="134" spans="1:14">
      <c r="A134" s="118" t="s">
        <v>120</v>
      </c>
      <c r="B134" s="118" t="s">
        <v>157</v>
      </c>
      <c r="C134" s="118" t="s">
        <v>156</v>
      </c>
      <c r="D134" s="117">
        <v>41.783999999999999</v>
      </c>
      <c r="E134" s="117">
        <v>14.734</v>
      </c>
      <c r="F134" s="117">
        <v>12.143000000000001</v>
      </c>
      <c r="G134" s="117">
        <v>15.827999999999999</v>
      </c>
      <c r="H134" s="117">
        <v>9.2539999999999996</v>
      </c>
      <c r="I134" s="117">
        <v>0.40899999999999997</v>
      </c>
      <c r="J134" s="117">
        <v>2.649</v>
      </c>
      <c r="K134" s="117">
        <v>1.2629999999999999</v>
      </c>
      <c r="L134" s="117">
        <v>5.6000000000000001E-2</v>
      </c>
      <c r="M134" s="117">
        <v>2.9000000000000001E-2</v>
      </c>
      <c r="N134" s="116">
        <f t="shared" si="2"/>
        <v>98.149000000000015</v>
      </c>
    </row>
    <row r="135" spans="1:14">
      <c r="A135" s="118" t="s">
        <v>120</v>
      </c>
      <c r="B135" s="118" t="s">
        <v>157</v>
      </c>
      <c r="C135" s="118" t="s">
        <v>156</v>
      </c>
      <c r="D135" s="117">
        <v>41.01</v>
      </c>
      <c r="E135" s="117">
        <v>14.571999999999999</v>
      </c>
      <c r="F135" s="117">
        <v>12.087</v>
      </c>
      <c r="G135" s="117">
        <v>15.874000000000001</v>
      </c>
      <c r="H135" s="117">
        <v>8.9930000000000003</v>
      </c>
      <c r="I135" s="117">
        <v>0.40200000000000002</v>
      </c>
      <c r="J135" s="117">
        <v>2.7229999999999999</v>
      </c>
      <c r="K135" s="117">
        <v>1.196</v>
      </c>
      <c r="L135" s="117">
        <v>5.8000000000000003E-2</v>
      </c>
      <c r="M135" s="117">
        <v>1.4E-2</v>
      </c>
      <c r="N135" s="116">
        <f t="shared" si="2"/>
        <v>96.928999999999988</v>
      </c>
    </row>
    <row r="136" spans="1:14">
      <c r="A136" s="118" t="s">
        <v>120</v>
      </c>
      <c r="B136" s="118" t="s">
        <v>158</v>
      </c>
      <c r="C136" s="118" t="s">
        <v>155</v>
      </c>
      <c r="D136" s="117">
        <v>42.655999999999999</v>
      </c>
      <c r="E136" s="117">
        <v>16.097999999999999</v>
      </c>
      <c r="F136" s="117">
        <v>12.182</v>
      </c>
      <c r="G136" s="117">
        <v>14.875</v>
      </c>
      <c r="H136" s="117">
        <v>9.1829999999999998</v>
      </c>
      <c r="I136" s="117">
        <v>0.45</v>
      </c>
      <c r="J136" s="117">
        <v>2.5609999999999999</v>
      </c>
      <c r="K136" s="117">
        <v>1.2470000000000001</v>
      </c>
      <c r="L136" s="117">
        <v>0.129</v>
      </c>
      <c r="M136" s="117">
        <v>1.0999999999999999E-2</v>
      </c>
      <c r="N136" s="116">
        <f t="shared" si="2"/>
        <v>99.391999999999996</v>
      </c>
    </row>
    <row r="137" spans="1:14">
      <c r="A137" s="118" t="s">
        <v>120</v>
      </c>
      <c r="B137" s="118" t="s">
        <v>158</v>
      </c>
      <c r="C137" s="118" t="s">
        <v>155</v>
      </c>
      <c r="D137" s="117">
        <v>40.929000000000002</v>
      </c>
      <c r="E137" s="117">
        <v>14.959</v>
      </c>
      <c r="F137" s="117">
        <v>12.154</v>
      </c>
      <c r="G137" s="117">
        <v>15.784000000000001</v>
      </c>
      <c r="H137" s="117">
        <v>9.1059999999999999</v>
      </c>
      <c r="I137" s="117">
        <v>0.45700000000000002</v>
      </c>
      <c r="J137" s="117">
        <v>2.7730000000000001</v>
      </c>
      <c r="K137" s="117">
        <v>1.133</v>
      </c>
      <c r="L137" s="117">
        <v>8.4000000000000005E-2</v>
      </c>
      <c r="M137" s="117">
        <v>1.4999999999999999E-2</v>
      </c>
      <c r="N137" s="116">
        <f t="shared" si="2"/>
        <v>97.393999999999991</v>
      </c>
    </row>
    <row r="138" spans="1:14">
      <c r="A138" s="118" t="s">
        <v>120</v>
      </c>
      <c r="B138" s="118" t="s">
        <v>158</v>
      </c>
      <c r="C138" s="118" t="s">
        <v>155</v>
      </c>
      <c r="D138" s="117">
        <v>40.906999999999996</v>
      </c>
      <c r="E138" s="117">
        <v>15.207000000000001</v>
      </c>
      <c r="F138" s="117">
        <v>12.193</v>
      </c>
      <c r="G138" s="117">
        <v>15.685</v>
      </c>
      <c r="H138" s="117">
        <v>9.4610000000000003</v>
      </c>
      <c r="I138" s="117">
        <v>0.45100000000000001</v>
      </c>
      <c r="J138" s="117">
        <v>2.74</v>
      </c>
      <c r="K138" s="117">
        <v>1.246</v>
      </c>
      <c r="L138" s="117">
        <v>0.12</v>
      </c>
      <c r="M138" s="117">
        <v>8.9999999999999993E-3</v>
      </c>
      <c r="N138" s="116">
        <f t="shared" si="2"/>
        <v>98.018999999999991</v>
      </c>
    </row>
    <row r="139" spans="1:14">
      <c r="A139" s="118" t="s">
        <v>120</v>
      </c>
      <c r="B139" s="118" t="s">
        <v>158</v>
      </c>
      <c r="C139" s="118" t="s">
        <v>156</v>
      </c>
      <c r="D139" s="117">
        <v>40.600999999999999</v>
      </c>
      <c r="E139" s="117">
        <v>14.993</v>
      </c>
      <c r="F139" s="117">
        <v>12.297000000000001</v>
      </c>
      <c r="G139" s="117">
        <v>15.551</v>
      </c>
      <c r="H139" s="117">
        <v>9.2409999999999997</v>
      </c>
      <c r="I139" s="117">
        <v>0.45300000000000001</v>
      </c>
      <c r="J139" s="117">
        <v>2.6920000000000002</v>
      </c>
      <c r="K139" s="117">
        <v>1.361</v>
      </c>
      <c r="L139" s="117">
        <v>7.4999999999999997E-2</v>
      </c>
      <c r="M139" s="117">
        <v>7.0000000000000001E-3</v>
      </c>
      <c r="N139" s="116">
        <f t="shared" si="2"/>
        <v>97.271000000000015</v>
      </c>
    </row>
    <row r="140" spans="1:14">
      <c r="A140" s="118" t="s">
        <v>120</v>
      </c>
      <c r="B140" s="118" t="s">
        <v>158</v>
      </c>
      <c r="C140" s="118" t="s">
        <v>156</v>
      </c>
      <c r="D140" s="117">
        <v>40.841000000000001</v>
      </c>
      <c r="E140" s="117">
        <v>14.922000000000001</v>
      </c>
      <c r="F140" s="117">
        <v>12.305999999999999</v>
      </c>
      <c r="G140" s="117">
        <v>15.481999999999999</v>
      </c>
      <c r="H140" s="117">
        <v>8.7940000000000005</v>
      </c>
      <c r="I140" s="117">
        <v>0.45800000000000002</v>
      </c>
      <c r="J140" s="117">
        <v>2.7719999999999998</v>
      </c>
      <c r="K140" s="117">
        <v>1.2330000000000001</v>
      </c>
      <c r="L140" s="117">
        <v>8.4000000000000005E-2</v>
      </c>
      <c r="M140" s="117">
        <v>0.03</v>
      </c>
      <c r="N140" s="116">
        <f t="shared" si="2"/>
        <v>96.922000000000011</v>
      </c>
    </row>
    <row r="141" spans="1:14">
      <c r="A141" s="118" t="s">
        <v>120</v>
      </c>
      <c r="B141" s="118" t="s">
        <v>158</v>
      </c>
      <c r="C141" s="118" t="s">
        <v>156</v>
      </c>
      <c r="D141" s="117">
        <v>41.238</v>
      </c>
      <c r="E141" s="117">
        <v>14.994</v>
      </c>
      <c r="F141" s="117">
        <v>12.228999999999999</v>
      </c>
      <c r="G141" s="117">
        <v>15.661</v>
      </c>
      <c r="H141" s="117">
        <v>9.1059999999999999</v>
      </c>
      <c r="I141" s="117">
        <v>0.44500000000000001</v>
      </c>
      <c r="J141" s="117">
        <v>2.6640000000000001</v>
      </c>
      <c r="K141" s="117">
        <v>1.2629999999999999</v>
      </c>
      <c r="L141" s="117">
        <v>0.11600000000000001</v>
      </c>
      <c r="M141" s="117">
        <v>1.0999999999999999E-2</v>
      </c>
      <c r="N141" s="116">
        <f t="shared" si="2"/>
        <v>97.72699999999999</v>
      </c>
    </row>
    <row r="142" spans="1:14">
      <c r="A142" s="118" t="s">
        <v>120</v>
      </c>
      <c r="B142" s="118" t="s">
        <v>159</v>
      </c>
      <c r="C142" s="118" t="s">
        <v>155</v>
      </c>
      <c r="D142" s="117">
        <v>41.984000000000002</v>
      </c>
      <c r="E142" s="117">
        <v>13.97</v>
      </c>
      <c r="F142" s="117">
        <v>12.089</v>
      </c>
      <c r="G142" s="117">
        <v>15.923999999999999</v>
      </c>
      <c r="H142" s="117">
        <v>9.8610000000000007</v>
      </c>
      <c r="I142" s="117">
        <v>0.38200000000000001</v>
      </c>
      <c r="J142" s="117">
        <v>2.7440000000000002</v>
      </c>
      <c r="K142" s="117">
        <v>1.266</v>
      </c>
      <c r="L142" s="117">
        <v>0.10299999999999999</v>
      </c>
      <c r="M142" s="117">
        <v>1.7999999999999999E-2</v>
      </c>
      <c r="N142" s="116">
        <f t="shared" si="2"/>
        <v>98.341000000000022</v>
      </c>
    </row>
    <row r="143" spans="1:14">
      <c r="A143" s="118" t="s">
        <v>120</v>
      </c>
      <c r="B143" s="118" t="s">
        <v>159</v>
      </c>
      <c r="C143" s="118" t="s">
        <v>155</v>
      </c>
      <c r="D143" s="117">
        <v>41.94</v>
      </c>
      <c r="E143" s="117">
        <v>13.901999999999999</v>
      </c>
      <c r="F143" s="117">
        <v>12.048</v>
      </c>
      <c r="G143" s="117">
        <v>15.913</v>
      </c>
      <c r="H143" s="117">
        <v>9.8309999999999995</v>
      </c>
      <c r="I143" s="117">
        <v>0.40100000000000002</v>
      </c>
      <c r="J143" s="117">
        <v>2.7429999999999999</v>
      </c>
      <c r="K143" s="117">
        <v>1.2410000000000001</v>
      </c>
      <c r="L143" s="117">
        <v>0.123</v>
      </c>
      <c r="M143" s="117">
        <v>6.0000000000000001E-3</v>
      </c>
      <c r="N143" s="116">
        <f t="shared" si="2"/>
        <v>98.147999999999996</v>
      </c>
    </row>
    <row r="144" spans="1:14">
      <c r="A144" s="118" t="s">
        <v>120</v>
      </c>
      <c r="B144" s="118" t="s">
        <v>159</v>
      </c>
      <c r="C144" s="118" t="s">
        <v>155</v>
      </c>
      <c r="D144" s="117">
        <v>41.96</v>
      </c>
      <c r="E144" s="117">
        <v>13.981999999999999</v>
      </c>
      <c r="F144" s="117">
        <v>12.132</v>
      </c>
      <c r="G144" s="117">
        <v>15.865</v>
      </c>
      <c r="H144" s="117">
        <v>9.516</v>
      </c>
      <c r="I144" s="117">
        <v>0.39300000000000002</v>
      </c>
      <c r="J144" s="117">
        <v>2.7240000000000002</v>
      </c>
      <c r="K144" s="117">
        <v>1.3240000000000001</v>
      </c>
      <c r="L144" s="117">
        <v>0.10299999999999999</v>
      </c>
      <c r="M144" s="117">
        <v>1.2E-2</v>
      </c>
      <c r="N144" s="116">
        <f t="shared" si="2"/>
        <v>98.010999999999996</v>
      </c>
    </row>
    <row r="145" spans="1:14">
      <c r="A145" s="118" t="s">
        <v>120</v>
      </c>
      <c r="B145" s="118" t="s">
        <v>159</v>
      </c>
      <c r="C145" s="118" t="s">
        <v>155</v>
      </c>
      <c r="D145" s="117">
        <v>41.454999999999998</v>
      </c>
      <c r="E145" s="117">
        <v>14.516</v>
      </c>
      <c r="F145" s="117">
        <v>12.223000000000001</v>
      </c>
      <c r="G145" s="117">
        <v>15.654999999999999</v>
      </c>
      <c r="H145" s="117">
        <v>9.5359999999999996</v>
      </c>
      <c r="I145" s="117">
        <v>0.41599999999999998</v>
      </c>
      <c r="J145" s="117">
        <v>2.6909999999999998</v>
      </c>
      <c r="K145" s="117">
        <v>1.542</v>
      </c>
      <c r="L145" s="117">
        <v>0.114</v>
      </c>
      <c r="M145" s="117">
        <v>8.9999999999999993E-3</v>
      </c>
      <c r="N145" s="116">
        <f t="shared" si="2"/>
        <v>98.157000000000011</v>
      </c>
    </row>
    <row r="146" spans="1:14">
      <c r="A146" s="118" t="s">
        <v>120</v>
      </c>
      <c r="B146" s="118" t="s">
        <v>159</v>
      </c>
      <c r="C146" s="118" t="s">
        <v>155</v>
      </c>
      <c r="D146" s="117">
        <v>41.265999999999998</v>
      </c>
      <c r="E146" s="117">
        <v>14.69</v>
      </c>
      <c r="F146" s="117">
        <v>12.051</v>
      </c>
      <c r="G146" s="117">
        <v>15.592000000000001</v>
      </c>
      <c r="H146" s="117">
        <v>9.7550000000000008</v>
      </c>
      <c r="I146" s="117">
        <v>0.41899999999999998</v>
      </c>
      <c r="J146" s="117">
        <v>2.7360000000000002</v>
      </c>
      <c r="K146" s="117">
        <v>1.4470000000000001</v>
      </c>
      <c r="L146" s="117">
        <v>6.4000000000000001E-2</v>
      </c>
      <c r="M146" s="117">
        <v>2.7E-2</v>
      </c>
      <c r="N146" s="116">
        <f t="shared" si="2"/>
        <v>98.046999999999983</v>
      </c>
    </row>
    <row r="147" spans="1:14">
      <c r="A147" s="118" t="s">
        <v>120</v>
      </c>
      <c r="B147" s="118" t="s">
        <v>159</v>
      </c>
      <c r="C147" s="118" t="s">
        <v>156</v>
      </c>
      <c r="D147" s="117">
        <v>40.878</v>
      </c>
      <c r="E147" s="117">
        <v>15.384</v>
      </c>
      <c r="F147" s="117">
        <v>12.266</v>
      </c>
      <c r="G147" s="117">
        <v>15.474</v>
      </c>
      <c r="H147" s="117">
        <v>9.2279999999999998</v>
      </c>
      <c r="I147" s="117">
        <v>0.441</v>
      </c>
      <c r="J147" s="117">
        <v>2.7210000000000001</v>
      </c>
      <c r="K147" s="117">
        <v>1.34</v>
      </c>
      <c r="L147" s="117">
        <v>0.127</v>
      </c>
      <c r="M147" s="117">
        <v>0.02</v>
      </c>
      <c r="N147" s="116">
        <f t="shared" si="2"/>
        <v>97.879000000000005</v>
      </c>
    </row>
    <row r="148" spans="1:14">
      <c r="A148" s="118" t="s">
        <v>120</v>
      </c>
      <c r="B148" s="118" t="s">
        <v>159</v>
      </c>
      <c r="C148" s="118" t="s">
        <v>156</v>
      </c>
      <c r="D148" s="117">
        <v>40.698</v>
      </c>
      <c r="E148" s="117">
        <v>15.701000000000001</v>
      </c>
      <c r="F148" s="117">
        <v>12.167</v>
      </c>
      <c r="G148" s="117">
        <v>15.337999999999999</v>
      </c>
      <c r="H148" s="117">
        <v>9.2260000000000009</v>
      </c>
      <c r="I148" s="117">
        <v>0.432</v>
      </c>
      <c r="J148" s="117">
        <v>2.7189999999999999</v>
      </c>
      <c r="K148" s="117">
        <v>1.1739999999999999</v>
      </c>
      <c r="L148" s="117">
        <v>0.155</v>
      </c>
      <c r="M148" s="117">
        <v>1.0999999999999999E-2</v>
      </c>
      <c r="N148" s="116">
        <f t="shared" si="2"/>
        <v>97.620999999999995</v>
      </c>
    </row>
    <row r="149" spans="1:14">
      <c r="A149" s="118" t="s">
        <v>120</v>
      </c>
      <c r="B149" s="118" t="s">
        <v>159</v>
      </c>
      <c r="C149" s="118" t="s">
        <v>156</v>
      </c>
      <c r="D149" s="117">
        <v>40.667999999999999</v>
      </c>
      <c r="E149" s="117">
        <v>15.651999999999999</v>
      </c>
      <c r="F149" s="117">
        <v>12.395</v>
      </c>
      <c r="G149" s="117">
        <v>15.423999999999999</v>
      </c>
      <c r="H149" s="117">
        <v>9.032</v>
      </c>
      <c r="I149" s="117">
        <v>0.42899999999999999</v>
      </c>
      <c r="J149" s="117">
        <v>2.7919999999999998</v>
      </c>
      <c r="K149" s="117">
        <v>1.444</v>
      </c>
      <c r="L149" s="117">
        <v>4.7E-2</v>
      </c>
      <c r="M149" s="117">
        <v>1.0999999999999999E-2</v>
      </c>
      <c r="N149" s="116">
        <f t="shared" si="2"/>
        <v>97.894000000000005</v>
      </c>
    </row>
    <row r="150" spans="1:14">
      <c r="A150" s="118" t="s">
        <v>120</v>
      </c>
      <c r="B150" s="118" t="s">
        <v>159</v>
      </c>
      <c r="C150" s="118" t="s">
        <v>156</v>
      </c>
      <c r="D150" s="117">
        <v>41.015000000000001</v>
      </c>
      <c r="E150" s="117">
        <v>15.445</v>
      </c>
      <c r="F150" s="117">
        <v>12.24</v>
      </c>
      <c r="G150" s="117">
        <v>15.513999999999999</v>
      </c>
      <c r="H150" s="117">
        <v>9.3970000000000002</v>
      </c>
      <c r="I150" s="117">
        <v>0.41699999999999998</v>
      </c>
      <c r="J150" s="117">
        <v>2.7250000000000001</v>
      </c>
      <c r="K150" s="117">
        <v>1.226</v>
      </c>
      <c r="L150" s="117">
        <v>9.5000000000000001E-2</v>
      </c>
      <c r="M150" s="117">
        <v>1.4999999999999999E-2</v>
      </c>
      <c r="N150" s="116">
        <f t="shared" si="2"/>
        <v>98.088999999999999</v>
      </c>
    </row>
    <row r="151" spans="1:14">
      <c r="A151" s="118" t="s">
        <v>120</v>
      </c>
      <c r="B151" s="118" t="s">
        <v>159</v>
      </c>
      <c r="C151" s="118" t="s">
        <v>156</v>
      </c>
      <c r="D151" s="117">
        <v>40.595999999999997</v>
      </c>
      <c r="E151" s="117">
        <v>15.616</v>
      </c>
      <c r="F151" s="117">
        <v>12.227</v>
      </c>
      <c r="G151" s="117">
        <v>15.555999999999999</v>
      </c>
      <c r="H151" s="117">
        <v>9.7629999999999999</v>
      </c>
      <c r="I151" s="117">
        <v>0.44700000000000001</v>
      </c>
      <c r="J151" s="117">
        <v>2.7589999999999999</v>
      </c>
      <c r="K151" s="117">
        <v>1.2929999999999999</v>
      </c>
      <c r="L151" s="117">
        <v>7.2999999999999995E-2</v>
      </c>
      <c r="M151" s="117">
        <v>2.9000000000000001E-2</v>
      </c>
      <c r="N151" s="116">
        <f t="shared" si="2"/>
        <v>98.358999999999995</v>
      </c>
    </row>
    <row r="152" spans="1:14">
      <c r="A152" s="118" t="s">
        <v>120</v>
      </c>
      <c r="B152" s="118" t="s">
        <v>160</v>
      </c>
      <c r="C152" s="118" t="s">
        <v>155</v>
      </c>
      <c r="D152" s="117">
        <v>41.02</v>
      </c>
      <c r="E152" s="117">
        <v>15.286</v>
      </c>
      <c r="F152" s="117">
        <v>12.275</v>
      </c>
      <c r="G152" s="117">
        <v>15.346</v>
      </c>
      <c r="H152" s="117">
        <v>9.3940000000000001</v>
      </c>
      <c r="I152" s="117">
        <v>0.38600000000000001</v>
      </c>
      <c r="J152" s="117">
        <v>2.7130000000000001</v>
      </c>
      <c r="K152" s="117">
        <v>1.1950000000000001</v>
      </c>
      <c r="L152" s="117">
        <v>0.14000000000000001</v>
      </c>
      <c r="M152" s="117">
        <v>8.9999999999999993E-3</v>
      </c>
      <c r="N152" s="116">
        <f t="shared" si="2"/>
        <v>97.763999999999996</v>
      </c>
    </row>
    <row r="153" spans="1:14">
      <c r="A153" s="118" t="s">
        <v>120</v>
      </c>
      <c r="B153" s="118" t="s">
        <v>160</v>
      </c>
      <c r="C153" s="118" t="s">
        <v>155</v>
      </c>
      <c r="D153" s="117">
        <v>41.014000000000003</v>
      </c>
      <c r="E153" s="117">
        <v>15.266</v>
      </c>
      <c r="F153" s="117">
        <v>12.331</v>
      </c>
      <c r="G153" s="117">
        <v>15.445</v>
      </c>
      <c r="H153" s="117">
        <v>9.6679999999999993</v>
      </c>
      <c r="I153" s="117">
        <v>0.40699999999999997</v>
      </c>
      <c r="J153" s="117">
        <v>2.766</v>
      </c>
      <c r="K153" s="117">
        <v>1.452</v>
      </c>
      <c r="L153" s="117">
        <v>8.5999999999999993E-2</v>
      </c>
      <c r="M153" s="117">
        <v>2.8000000000000001E-2</v>
      </c>
      <c r="N153" s="116">
        <f t="shared" si="2"/>
        <v>98.463000000000022</v>
      </c>
    </row>
    <row r="154" spans="1:14">
      <c r="A154" s="118" t="s">
        <v>120</v>
      </c>
      <c r="B154" s="118" t="s">
        <v>160</v>
      </c>
      <c r="C154" s="118" t="s">
        <v>155</v>
      </c>
      <c r="D154" s="117">
        <v>40.872999999999998</v>
      </c>
      <c r="E154" s="117">
        <v>15.164999999999999</v>
      </c>
      <c r="F154" s="117">
        <v>12.269</v>
      </c>
      <c r="G154" s="117">
        <v>15.510999999999999</v>
      </c>
      <c r="H154" s="117">
        <v>9.1340000000000003</v>
      </c>
      <c r="I154" s="117">
        <v>0.41399999999999998</v>
      </c>
      <c r="J154" s="117">
        <v>2.7360000000000002</v>
      </c>
      <c r="K154" s="117">
        <v>1.556</v>
      </c>
      <c r="L154" s="117">
        <v>6.7000000000000004E-2</v>
      </c>
      <c r="M154" s="117">
        <v>0.02</v>
      </c>
      <c r="N154" s="116">
        <f t="shared" si="2"/>
        <v>97.74499999999999</v>
      </c>
    </row>
    <row r="155" spans="1:14">
      <c r="A155" s="118" t="s">
        <v>120</v>
      </c>
      <c r="B155" s="118" t="s">
        <v>160</v>
      </c>
      <c r="C155" s="118" t="s">
        <v>155</v>
      </c>
      <c r="D155" s="117">
        <v>40.831000000000003</v>
      </c>
      <c r="E155" s="117">
        <v>15.21</v>
      </c>
      <c r="F155" s="117">
        <v>12.172000000000001</v>
      </c>
      <c r="G155" s="117">
        <v>15.321999999999999</v>
      </c>
      <c r="H155" s="117">
        <v>9.0489999999999995</v>
      </c>
      <c r="I155" s="117">
        <v>0.40699999999999997</v>
      </c>
      <c r="J155" s="117">
        <v>2.6880000000000002</v>
      </c>
      <c r="K155" s="117">
        <v>1.4279999999999999</v>
      </c>
      <c r="L155" s="117">
        <v>8.5999999999999993E-2</v>
      </c>
      <c r="M155" s="117">
        <v>1.6E-2</v>
      </c>
      <c r="N155" s="116">
        <f t="shared" si="2"/>
        <v>97.209000000000003</v>
      </c>
    </row>
    <row r="156" spans="1:14">
      <c r="A156" s="118" t="s">
        <v>120</v>
      </c>
      <c r="B156" s="118" t="s">
        <v>160</v>
      </c>
      <c r="C156" s="118" t="s">
        <v>155</v>
      </c>
      <c r="D156" s="117">
        <v>41.07</v>
      </c>
      <c r="E156" s="117">
        <v>15.292999999999999</v>
      </c>
      <c r="F156" s="117">
        <v>12.279</v>
      </c>
      <c r="G156" s="117">
        <v>15.51</v>
      </c>
      <c r="H156" s="117">
        <v>9.9920000000000009</v>
      </c>
      <c r="I156" s="117">
        <v>0.40100000000000002</v>
      </c>
      <c r="J156" s="117">
        <v>2.7389999999999999</v>
      </c>
      <c r="K156" s="117">
        <v>1.5089999999999999</v>
      </c>
      <c r="L156" s="117">
        <v>6.4000000000000001E-2</v>
      </c>
      <c r="M156" s="117">
        <v>8.0000000000000002E-3</v>
      </c>
      <c r="N156" s="116">
        <f t="shared" si="2"/>
        <v>98.864999999999995</v>
      </c>
    </row>
    <row r="157" spans="1:14">
      <c r="A157" s="118" t="s">
        <v>120</v>
      </c>
      <c r="B157" s="118" t="s">
        <v>160</v>
      </c>
      <c r="C157" s="118" t="s">
        <v>156</v>
      </c>
      <c r="D157" s="117">
        <v>40.895000000000003</v>
      </c>
      <c r="E157" s="117">
        <v>15.516999999999999</v>
      </c>
      <c r="F157" s="117">
        <v>12.321999999999999</v>
      </c>
      <c r="G157" s="117">
        <v>15.446</v>
      </c>
      <c r="H157" s="117">
        <v>9.3789999999999996</v>
      </c>
      <c r="I157" s="117">
        <v>0.42399999999999999</v>
      </c>
      <c r="J157" s="117">
        <v>2.7410000000000001</v>
      </c>
      <c r="K157" s="117">
        <v>1.2270000000000001</v>
      </c>
      <c r="L157" s="117">
        <v>6.2E-2</v>
      </c>
      <c r="M157" s="117">
        <v>1.4999999999999999E-2</v>
      </c>
      <c r="N157" s="116">
        <f t="shared" si="2"/>
        <v>98.02800000000002</v>
      </c>
    </row>
    <row r="158" spans="1:14">
      <c r="A158" s="118" t="s">
        <v>120</v>
      </c>
      <c r="B158" s="118" t="s">
        <v>160</v>
      </c>
      <c r="C158" s="118" t="s">
        <v>156</v>
      </c>
      <c r="D158" s="117">
        <v>40.938000000000002</v>
      </c>
      <c r="E158" s="117">
        <v>15.388</v>
      </c>
      <c r="F158" s="117">
        <v>12.291</v>
      </c>
      <c r="G158" s="117">
        <v>15.509</v>
      </c>
      <c r="H158" s="117">
        <v>9.1940000000000008</v>
      </c>
      <c r="I158" s="117">
        <v>0.46</v>
      </c>
      <c r="J158" s="117">
        <v>2.7669999999999999</v>
      </c>
      <c r="K158" s="117">
        <v>1.2829999999999999</v>
      </c>
      <c r="L158" s="117">
        <v>6.7000000000000004E-2</v>
      </c>
      <c r="M158" s="117">
        <v>1.7000000000000001E-2</v>
      </c>
      <c r="N158" s="116">
        <f t="shared" si="2"/>
        <v>97.913999999999987</v>
      </c>
    </row>
    <row r="159" spans="1:14">
      <c r="A159" s="118" t="s">
        <v>120</v>
      </c>
      <c r="B159" s="118" t="s">
        <v>160</v>
      </c>
      <c r="C159" s="118" t="s">
        <v>156</v>
      </c>
      <c r="D159" s="117">
        <v>41.033000000000001</v>
      </c>
      <c r="E159" s="117">
        <v>15.375</v>
      </c>
      <c r="F159" s="117">
        <v>12.089</v>
      </c>
      <c r="G159" s="117">
        <v>15.6</v>
      </c>
      <c r="H159" s="117">
        <v>9.5120000000000005</v>
      </c>
      <c r="I159" s="117">
        <v>0.44</v>
      </c>
      <c r="J159" s="117">
        <v>2.7690000000000001</v>
      </c>
      <c r="K159" s="117">
        <v>1.292</v>
      </c>
      <c r="L159" s="117">
        <v>0.11600000000000001</v>
      </c>
      <c r="M159" s="117">
        <v>6.0000000000000001E-3</v>
      </c>
      <c r="N159" s="116">
        <f t="shared" si="2"/>
        <v>98.231999999999999</v>
      </c>
    </row>
    <row r="160" spans="1:14">
      <c r="A160" s="118" t="s">
        <v>120</v>
      </c>
      <c r="B160" s="118" t="s">
        <v>160</v>
      </c>
      <c r="C160" s="118" t="s">
        <v>156</v>
      </c>
      <c r="D160" s="117">
        <v>40.664999999999999</v>
      </c>
      <c r="E160" s="117">
        <v>15.634</v>
      </c>
      <c r="F160" s="117">
        <v>12.249000000000001</v>
      </c>
      <c r="G160" s="117">
        <v>15.361000000000001</v>
      </c>
      <c r="H160" s="117">
        <v>9.1579999999999995</v>
      </c>
      <c r="I160" s="117">
        <v>0.41599999999999998</v>
      </c>
      <c r="J160" s="117">
        <v>2.7309999999999999</v>
      </c>
      <c r="K160" s="117">
        <v>1.3089999999999999</v>
      </c>
      <c r="L160" s="117">
        <v>0.129</v>
      </c>
      <c r="M160" s="117">
        <v>1.9E-2</v>
      </c>
      <c r="N160" s="116">
        <f t="shared" si="2"/>
        <v>97.671000000000006</v>
      </c>
    </row>
    <row r="161" spans="1:14">
      <c r="A161" s="118" t="s">
        <v>120</v>
      </c>
      <c r="B161" s="118" t="s">
        <v>160</v>
      </c>
      <c r="C161" s="118" t="s">
        <v>156</v>
      </c>
      <c r="D161" s="117">
        <v>40.718000000000004</v>
      </c>
      <c r="E161" s="117">
        <v>15.773999999999999</v>
      </c>
      <c r="F161" s="117">
        <v>12.336</v>
      </c>
      <c r="G161" s="117">
        <v>15.484999999999999</v>
      </c>
      <c r="H161" s="117">
        <v>9.7100000000000009</v>
      </c>
      <c r="I161" s="117">
        <v>0.42</v>
      </c>
      <c r="J161" s="117">
        <v>2.681</v>
      </c>
      <c r="K161" s="117">
        <v>1.0189999999999999</v>
      </c>
      <c r="L161" s="117">
        <v>9.7000000000000003E-2</v>
      </c>
      <c r="M161" s="117">
        <v>8.0000000000000002E-3</v>
      </c>
      <c r="N161" s="116">
        <f t="shared" si="2"/>
        <v>98.24799999999999</v>
      </c>
    </row>
    <row r="162" spans="1:14">
      <c r="A162" s="115" t="s">
        <v>166</v>
      </c>
    </row>
    <row r="163" spans="1:14">
      <c r="A163" s="118" t="s">
        <v>77</v>
      </c>
      <c r="B163" s="118" t="s">
        <v>154</v>
      </c>
      <c r="C163" s="118" t="s">
        <v>155</v>
      </c>
      <c r="D163" s="117">
        <v>42.905999999999999</v>
      </c>
      <c r="E163" s="117">
        <v>14.272</v>
      </c>
      <c r="F163" s="117">
        <v>12.172000000000001</v>
      </c>
      <c r="G163" s="117">
        <v>17.055</v>
      </c>
      <c r="H163" s="117">
        <v>6.7919999999999998</v>
      </c>
      <c r="I163" s="117">
        <v>0.39300000000000002</v>
      </c>
      <c r="J163" s="117">
        <v>2.8490000000000002</v>
      </c>
      <c r="K163" s="117">
        <v>0.97699999999999998</v>
      </c>
      <c r="L163" s="117">
        <v>0.10100000000000001</v>
      </c>
      <c r="M163" s="117">
        <v>1.9E-2</v>
      </c>
      <c r="N163" s="116">
        <f t="shared" si="2"/>
        <v>97.536000000000016</v>
      </c>
    </row>
    <row r="164" spans="1:14">
      <c r="A164" s="118" t="s">
        <v>77</v>
      </c>
      <c r="B164" s="118" t="s">
        <v>154</v>
      </c>
      <c r="C164" s="118" t="s">
        <v>155</v>
      </c>
      <c r="D164" s="117">
        <v>42.796999999999997</v>
      </c>
      <c r="E164" s="117">
        <v>14.284000000000001</v>
      </c>
      <c r="F164" s="117">
        <v>12.128</v>
      </c>
      <c r="G164" s="117">
        <v>17.126000000000001</v>
      </c>
      <c r="H164" s="117">
        <v>6.6029999999999998</v>
      </c>
      <c r="I164" s="117">
        <v>0.38100000000000001</v>
      </c>
      <c r="J164" s="117">
        <v>2.8159999999999998</v>
      </c>
      <c r="K164" s="117">
        <v>0.873</v>
      </c>
      <c r="L164" s="117">
        <v>0.121</v>
      </c>
      <c r="M164" s="117">
        <v>2.1999999999999999E-2</v>
      </c>
      <c r="N164" s="116">
        <f t="shared" si="2"/>
        <v>97.15100000000001</v>
      </c>
    </row>
    <row r="165" spans="1:14">
      <c r="A165" s="118" t="s">
        <v>77</v>
      </c>
      <c r="B165" s="118" t="s">
        <v>154</v>
      </c>
      <c r="C165" s="118" t="s">
        <v>155</v>
      </c>
      <c r="D165" s="117">
        <v>43.188000000000002</v>
      </c>
      <c r="E165" s="117">
        <v>14.176</v>
      </c>
      <c r="F165" s="117">
        <v>12.045</v>
      </c>
      <c r="G165" s="117">
        <v>17.027000000000001</v>
      </c>
      <c r="H165" s="117">
        <v>6.6909999999999998</v>
      </c>
      <c r="I165" s="117">
        <v>0.41299999999999998</v>
      </c>
      <c r="J165" s="117">
        <v>2.7229999999999999</v>
      </c>
      <c r="K165" s="117">
        <v>0.96199999999999997</v>
      </c>
      <c r="L165" s="117">
        <v>6.7000000000000004E-2</v>
      </c>
      <c r="M165" s="117">
        <v>2.3E-2</v>
      </c>
      <c r="N165" s="116">
        <f t="shared" si="2"/>
        <v>97.314999999999998</v>
      </c>
    </row>
    <row r="166" spans="1:14">
      <c r="A166" s="118" t="s">
        <v>77</v>
      </c>
      <c r="B166" s="118" t="s">
        <v>154</v>
      </c>
      <c r="C166" s="118" t="s">
        <v>155</v>
      </c>
      <c r="D166" s="117">
        <v>42.988999999999997</v>
      </c>
      <c r="E166" s="117">
        <v>14.199</v>
      </c>
      <c r="F166" s="117">
        <v>12.249000000000001</v>
      </c>
      <c r="G166" s="117">
        <v>17.009</v>
      </c>
      <c r="H166" s="117">
        <v>7.15</v>
      </c>
      <c r="I166" s="117">
        <v>0.40699999999999997</v>
      </c>
      <c r="J166" s="117">
        <v>2.742</v>
      </c>
      <c r="K166" s="117">
        <v>0.94499999999999995</v>
      </c>
      <c r="L166" s="117">
        <v>9.9000000000000005E-2</v>
      </c>
      <c r="M166" s="117">
        <v>4.0000000000000001E-3</v>
      </c>
      <c r="N166" s="116">
        <f t="shared" si="2"/>
        <v>97.793000000000006</v>
      </c>
    </row>
    <row r="167" spans="1:14">
      <c r="A167" s="118" t="s">
        <v>77</v>
      </c>
      <c r="B167" s="118" t="s">
        <v>154</v>
      </c>
      <c r="C167" s="118" t="s">
        <v>156</v>
      </c>
      <c r="D167" s="117">
        <v>43.024000000000001</v>
      </c>
      <c r="E167" s="117">
        <v>14.148</v>
      </c>
      <c r="F167" s="117">
        <v>12.006</v>
      </c>
      <c r="G167" s="117">
        <v>17.119</v>
      </c>
      <c r="H167" s="117">
        <v>6.8789999999999996</v>
      </c>
      <c r="I167" s="117">
        <v>0.41199999999999998</v>
      </c>
      <c r="J167" s="117">
        <v>2.7519999999999998</v>
      </c>
      <c r="K167" s="117">
        <v>0.79</v>
      </c>
      <c r="L167" s="117">
        <v>8.4000000000000005E-2</v>
      </c>
      <c r="M167" s="117">
        <v>1.7000000000000001E-2</v>
      </c>
      <c r="N167" s="116">
        <f t="shared" si="2"/>
        <v>97.231000000000009</v>
      </c>
    </row>
    <row r="168" spans="1:14">
      <c r="A168" s="118" t="s">
        <v>77</v>
      </c>
      <c r="B168" s="118" t="s">
        <v>154</v>
      </c>
      <c r="C168" s="118" t="s">
        <v>156</v>
      </c>
      <c r="D168" s="117">
        <v>43.061</v>
      </c>
      <c r="E168" s="117">
        <v>14.195</v>
      </c>
      <c r="F168" s="117">
        <v>12.021000000000001</v>
      </c>
      <c r="G168" s="117">
        <v>17.009</v>
      </c>
      <c r="H168" s="117">
        <v>6.7720000000000002</v>
      </c>
      <c r="I168" s="117">
        <v>0.39800000000000002</v>
      </c>
      <c r="J168" s="117">
        <v>2.6970000000000001</v>
      </c>
      <c r="K168" s="117">
        <v>0.84599999999999997</v>
      </c>
      <c r="L168" s="117">
        <v>0.11799999999999999</v>
      </c>
      <c r="M168" s="117">
        <v>1.4999999999999999E-2</v>
      </c>
      <c r="N168" s="116">
        <f t="shared" si="2"/>
        <v>97.132000000000005</v>
      </c>
    </row>
    <row r="169" spans="1:14">
      <c r="A169" s="118" t="s">
        <v>77</v>
      </c>
      <c r="B169" s="118" t="s">
        <v>154</v>
      </c>
      <c r="C169" s="118" t="s">
        <v>156</v>
      </c>
      <c r="D169" s="117">
        <v>43.067999999999998</v>
      </c>
      <c r="E169" s="117">
        <v>14.204000000000001</v>
      </c>
      <c r="F169" s="117">
        <v>12.063000000000001</v>
      </c>
      <c r="G169" s="117">
        <v>17.058</v>
      </c>
      <c r="H169" s="117">
        <v>7.0170000000000003</v>
      </c>
      <c r="I169" s="117">
        <v>0.40100000000000002</v>
      </c>
      <c r="J169" s="117">
        <v>2.7229999999999999</v>
      </c>
      <c r="K169" s="117">
        <v>0.84699999999999998</v>
      </c>
      <c r="L169" s="117">
        <v>7.2999999999999995E-2</v>
      </c>
      <c r="M169" s="117">
        <v>1.0999999999999999E-2</v>
      </c>
      <c r="N169" s="116">
        <f t="shared" si="2"/>
        <v>97.464999999999975</v>
      </c>
    </row>
    <row r="170" spans="1:14">
      <c r="A170" s="118" t="s">
        <v>77</v>
      </c>
      <c r="B170" s="118" t="s">
        <v>154</v>
      </c>
      <c r="C170" s="118" t="s">
        <v>156</v>
      </c>
      <c r="D170" s="117">
        <v>42.895000000000003</v>
      </c>
      <c r="E170" s="117">
        <v>14.164999999999999</v>
      </c>
      <c r="F170" s="117">
        <v>12.092000000000001</v>
      </c>
      <c r="G170" s="117">
        <v>16.983000000000001</v>
      </c>
      <c r="H170" s="117">
        <v>6.9779999999999998</v>
      </c>
      <c r="I170" s="117">
        <v>0.41199999999999998</v>
      </c>
      <c r="J170" s="117">
        <v>2.6970000000000001</v>
      </c>
      <c r="K170" s="117">
        <v>0.84199999999999997</v>
      </c>
      <c r="L170" s="117">
        <v>8.5999999999999993E-2</v>
      </c>
      <c r="M170" s="117">
        <v>1.6E-2</v>
      </c>
      <c r="N170" s="116">
        <f t="shared" si="2"/>
        <v>97.166000000000011</v>
      </c>
    </row>
    <row r="171" spans="1:14">
      <c r="A171" s="118" t="s">
        <v>77</v>
      </c>
      <c r="B171" s="118" t="s">
        <v>157</v>
      </c>
      <c r="C171" s="118" t="s">
        <v>155</v>
      </c>
      <c r="D171" s="117">
        <v>41.722000000000001</v>
      </c>
      <c r="E171" s="117">
        <v>14.489000000000001</v>
      </c>
      <c r="F171" s="117">
        <v>12.099</v>
      </c>
      <c r="G171" s="117">
        <v>16.829000000000001</v>
      </c>
      <c r="H171" s="117">
        <v>7.2930000000000001</v>
      </c>
      <c r="I171" s="117">
        <v>0.47899999999999998</v>
      </c>
      <c r="J171" s="117">
        <v>2.645</v>
      </c>
      <c r="K171" s="117">
        <v>1.0169999999999999</v>
      </c>
      <c r="L171" s="117">
        <v>0.127</v>
      </c>
      <c r="M171" s="117">
        <v>1.4E-2</v>
      </c>
      <c r="N171" s="116">
        <f t="shared" si="2"/>
        <v>96.713999999999999</v>
      </c>
    </row>
    <row r="172" spans="1:14">
      <c r="A172" s="118" t="s">
        <v>77</v>
      </c>
      <c r="B172" s="118" t="s">
        <v>157</v>
      </c>
      <c r="C172" s="118" t="s">
        <v>155</v>
      </c>
      <c r="D172" s="117">
        <v>41.825000000000003</v>
      </c>
      <c r="E172" s="117">
        <v>14.629</v>
      </c>
      <c r="F172" s="117">
        <v>12.086</v>
      </c>
      <c r="G172" s="117">
        <v>16.91</v>
      </c>
      <c r="H172" s="117">
        <v>6.6210000000000004</v>
      </c>
      <c r="I172" s="117">
        <v>0.46600000000000003</v>
      </c>
      <c r="J172" s="117">
        <v>2.7629999999999999</v>
      </c>
      <c r="K172" s="117">
        <v>1.294</v>
      </c>
      <c r="L172" s="117">
        <v>6.7000000000000004E-2</v>
      </c>
      <c r="M172" s="117">
        <v>2.1000000000000001E-2</v>
      </c>
      <c r="N172" s="116">
        <f t="shared" si="2"/>
        <v>96.681999999999988</v>
      </c>
    </row>
    <row r="173" spans="1:14">
      <c r="A173" s="118" t="s">
        <v>77</v>
      </c>
      <c r="B173" s="118" t="s">
        <v>157</v>
      </c>
      <c r="C173" s="118" t="s">
        <v>155</v>
      </c>
      <c r="D173" s="117">
        <v>41.563000000000002</v>
      </c>
      <c r="E173" s="117">
        <v>14.653</v>
      </c>
      <c r="F173" s="117">
        <v>12.151999999999999</v>
      </c>
      <c r="G173" s="117">
        <v>16.861000000000001</v>
      </c>
      <c r="H173" s="117">
        <v>7.2350000000000003</v>
      </c>
      <c r="I173" s="117">
        <v>0.502</v>
      </c>
      <c r="J173" s="117">
        <v>2.7389999999999999</v>
      </c>
      <c r="K173" s="117">
        <v>1.115</v>
      </c>
      <c r="L173" s="117">
        <v>9.2999999999999999E-2</v>
      </c>
      <c r="M173" s="117">
        <v>8.0000000000000002E-3</v>
      </c>
      <c r="N173" s="116">
        <f t="shared" si="2"/>
        <v>96.920999999999992</v>
      </c>
    </row>
    <row r="174" spans="1:14">
      <c r="A174" s="118" t="s">
        <v>77</v>
      </c>
      <c r="B174" s="118" t="s">
        <v>157</v>
      </c>
      <c r="C174" s="118" t="s">
        <v>156</v>
      </c>
      <c r="D174" s="117">
        <v>41.515999999999998</v>
      </c>
      <c r="E174" s="117">
        <v>14.916</v>
      </c>
      <c r="F174" s="117">
        <v>12.212999999999999</v>
      </c>
      <c r="G174" s="117">
        <v>16.698</v>
      </c>
      <c r="H174" s="117">
        <v>6.609</v>
      </c>
      <c r="I174" s="117">
        <v>0.48</v>
      </c>
      <c r="J174" s="117">
        <v>2.7050000000000001</v>
      </c>
      <c r="K174" s="117">
        <v>1.252</v>
      </c>
      <c r="L174" s="117">
        <v>9.9000000000000005E-2</v>
      </c>
      <c r="M174" s="117">
        <v>1.7999999999999999E-2</v>
      </c>
      <c r="N174" s="116">
        <f t="shared" si="2"/>
        <v>96.505999999999986</v>
      </c>
    </row>
    <row r="175" spans="1:14">
      <c r="A175" s="118" t="s">
        <v>77</v>
      </c>
      <c r="B175" s="118" t="s">
        <v>157</v>
      </c>
      <c r="C175" s="118" t="s">
        <v>156</v>
      </c>
      <c r="D175" s="117">
        <v>41.548999999999999</v>
      </c>
      <c r="E175" s="117">
        <v>14.673999999999999</v>
      </c>
      <c r="F175" s="117">
        <v>12.199</v>
      </c>
      <c r="G175" s="117">
        <v>16.805</v>
      </c>
      <c r="H175" s="117">
        <v>6.891</v>
      </c>
      <c r="I175" s="117">
        <v>0.48599999999999999</v>
      </c>
      <c r="J175" s="117">
        <v>2.7109999999999999</v>
      </c>
      <c r="K175" s="117">
        <v>1.038</v>
      </c>
      <c r="L175" s="117">
        <v>3.4000000000000002E-2</v>
      </c>
      <c r="M175" s="117">
        <v>2.4E-2</v>
      </c>
      <c r="N175" s="116">
        <f t="shared" si="2"/>
        <v>96.411000000000016</v>
      </c>
    </row>
    <row r="176" spans="1:14">
      <c r="A176" s="118" t="s">
        <v>77</v>
      </c>
      <c r="B176" s="118" t="s">
        <v>157</v>
      </c>
      <c r="C176" s="118" t="s">
        <v>156</v>
      </c>
      <c r="D176" s="117">
        <v>41.298000000000002</v>
      </c>
      <c r="E176" s="117">
        <v>14.867000000000001</v>
      </c>
      <c r="F176" s="117">
        <v>12.33</v>
      </c>
      <c r="G176" s="117">
        <v>16.594999999999999</v>
      </c>
      <c r="H176" s="117">
        <v>6.1070000000000002</v>
      </c>
      <c r="I176" s="117">
        <v>0.48899999999999999</v>
      </c>
      <c r="J176" s="117">
        <v>2.6880000000000002</v>
      </c>
      <c r="K176" s="117">
        <v>1.0609999999999999</v>
      </c>
      <c r="L176" s="117">
        <v>6.7000000000000004E-2</v>
      </c>
      <c r="M176" s="117">
        <v>1.9E-2</v>
      </c>
      <c r="N176" s="116">
        <f t="shared" si="2"/>
        <v>95.521000000000001</v>
      </c>
    </row>
    <row r="177" spans="1:14">
      <c r="A177" s="118" t="s">
        <v>77</v>
      </c>
      <c r="B177" s="118" t="s">
        <v>158</v>
      </c>
      <c r="C177" s="118" t="s">
        <v>155</v>
      </c>
      <c r="D177" s="117">
        <v>41.607999999999997</v>
      </c>
      <c r="E177" s="117">
        <v>14.635999999999999</v>
      </c>
      <c r="F177" s="117">
        <v>12.173999999999999</v>
      </c>
      <c r="G177" s="117">
        <v>16.739999999999998</v>
      </c>
      <c r="H177" s="117">
        <v>6.7469999999999999</v>
      </c>
      <c r="I177" s="117">
        <v>0.48</v>
      </c>
      <c r="J177" s="117">
        <v>2.7050000000000001</v>
      </c>
      <c r="K177" s="117">
        <v>1.165</v>
      </c>
      <c r="L177" s="117">
        <v>3.6999999999999998E-2</v>
      </c>
      <c r="M177" s="117">
        <v>1.9E-2</v>
      </c>
      <c r="N177" s="116">
        <f t="shared" si="2"/>
        <v>96.311000000000021</v>
      </c>
    </row>
    <row r="178" spans="1:14">
      <c r="A178" s="118" t="s">
        <v>77</v>
      </c>
      <c r="B178" s="118" t="s">
        <v>158</v>
      </c>
      <c r="C178" s="118" t="s">
        <v>155</v>
      </c>
      <c r="D178" s="117">
        <v>41.76</v>
      </c>
      <c r="E178" s="117">
        <v>14.67</v>
      </c>
      <c r="F178" s="117">
        <v>12.18</v>
      </c>
      <c r="G178" s="117">
        <v>16.817</v>
      </c>
      <c r="H178" s="117">
        <v>6.976</v>
      </c>
      <c r="I178" s="117">
        <v>0.52400000000000002</v>
      </c>
      <c r="J178" s="117">
        <v>2.778</v>
      </c>
      <c r="K178" s="117">
        <v>1.054</v>
      </c>
      <c r="L178" s="117">
        <v>0.106</v>
      </c>
      <c r="M178" s="117">
        <v>5.3999999999999999E-2</v>
      </c>
      <c r="N178" s="116">
        <f t="shared" si="2"/>
        <v>96.918999999999997</v>
      </c>
    </row>
    <row r="179" spans="1:14">
      <c r="A179" s="118" t="s">
        <v>77</v>
      </c>
      <c r="B179" s="118" t="s">
        <v>158</v>
      </c>
      <c r="C179" s="118" t="s">
        <v>155</v>
      </c>
      <c r="D179" s="117">
        <v>41.686</v>
      </c>
      <c r="E179" s="117">
        <v>14.673</v>
      </c>
      <c r="F179" s="117">
        <v>12.208</v>
      </c>
      <c r="G179" s="117">
        <v>16.797000000000001</v>
      </c>
      <c r="H179" s="117">
        <v>6.4260000000000002</v>
      </c>
      <c r="I179" s="117">
        <v>0.47499999999999998</v>
      </c>
      <c r="J179" s="117">
        <v>2.706</v>
      </c>
      <c r="K179" s="117">
        <v>0.96799999999999997</v>
      </c>
      <c r="L179" s="117">
        <v>4.7E-2</v>
      </c>
      <c r="M179" s="117">
        <v>0.02</v>
      </c>
      <c r="N179" s="116">
        <f t="shared" si="2"/>
        <v>96.006</v>
      </c>
    </row>
    <row r="180" spans="1:14">
      <c r="A180" s="118" t="s">
        <v>77</v>
      </c>
      <c r="B180" s="118" t="s">
        <v>158</v>
      </c>
      <c r="C180" s="118" t="s">
        <v>156</v>
      </c>
      <c r="D180" s="117">
        <v>41.886000000000003</v>
      </c>
      <c r="E180" s="117">
        <v>14.548</v>
      </c>
      <c r="F180" s="117">
        <v>12.177</v>
      </c>
      <c r="G180" s="117">
        <v>16.760000000000002</v>
      </c>
      <c r="H180" s="117">
        <v>6.5259999999999998</v>
      </c>
      <c r="I180" s="117">
        <v>0.501</v>
      </c>
      <c r="J180" s="117">
        <v>2.7330000000000001</v>
      </c>
      <c r="K180" s="117">
        <v>1.0660000000000001</v>
      </c>
      <c r="L180" s="117">
        <v>5.6000000000000001E-2</v>
      </c>
      <c r="M180" s="117">
        <v>1.7999999999999999E-2</v>
      </c>
      <c r="N180" s="116">
        <f t="shared" si="2"/>
        <v>96.271000000000015</v>
      </c>
    </row>
    <row r="181" spans="1:14">
      <c r="A181" s="118" t="s">
        <v>77</v>
      </c>
      <c r="B181" s="118" t="s">
        <v>158</v>
      </c>
      <c r="C181" s="118" t="s">
        <v>156</v>
      </c>
      <c r="D181" s="117">
        <v>41.98</v>
      </c>
      <c r="E181" s="117">
        <v>14.561999999999999</v>
      </c>
      <c r="F181" s="117">
        <v>12.087</v>
      </c>
      <c r="G181" s="117">
        <v>16.762</v>
      </c>
      <c r="H181" s="117">
        <v>6.8250000000000002</v>
      </c>
      <c r="I181" s="117">
        <v>0.47099999999999997</v>
      </c>
      <c r="J181" s="117">
        <v>2.734</v>
      </c>
      <c r="K181" s="117">
        <v>1.0549999999999999</v>
      </c>
      <c r="L181" s="117">
        <v>7.0999999999999994E-2</v>
      </c>
      <c r="M181" s="117">
        <v>2.1000000000000001E-2</v>
      </c>
      <c r="N181" s="116">
        <f t="shared" si="2"/>
        <v>96.567999999999998</v>
      </c>
    </row>
    <row r="182" spans="1:14">
      <c r="A182" s="118" t="s">
        <v>77</v>
      </c>
      <c r="B182" s="118" t="s">
        <v>158</v>
      </c>
      <c r="C182" s="118" t="s">
        <v>156</v>
      </c>
      <c r="D182" s="117">
        <v>41.765000000000001</v>
      </c>
      <c r="E182" s="117">
        <v>14.627000000000001</v>
      </c>
      <c r="F182" s="117">
        <v>12.214</v>
      </c>
      <c r="G182" s="117">
        <v>16.751000000000001</v>
      </c>
      <c r="H182" s="117">
        <v>6.7930000000000001</v>
      </c>
      <c r="I182" s="117">
        <v>0.46800000000000003</v>
      </c>
      <c r="J182" s="117">
        <v>2.754</v>
      </c>
      <c r="K182" s="117">
        <v>1.018</v>
      </c>
      <c r="L182" s="117">
        <v>8.7999999999999995E-2</v>
      </c>
      <c r="M182" s="117">
        <v>8.0000000000000002E-3</v>
      </c>
      <c r="N182" s="116">
        <f t="shared" si="2"/>
        <v>96.486000000000018</v>
      </c>
    </row>
    <row r="183" spans="1:14">
      <c r="A183" s="118" t="s">
        <v>77</v>
      </c>
      <c r="B183" s="118" t="s">
        <v>159</v>
      </c>
      <c r="C183" s="118" t="s">
        <v>155</v>
      </c>
      <c r="D183" s="117">
        <v>41.926000000000002</v>
      </c>
      <c r="E183" s="117">
        <v>14.782999999999999</v>
      </c>
      <c r="F183" s="117">
        <v>12.157</v>
      </c>
      <c r="G183" s="117">
        <v>16.893000000000001</v>
      </c>
      <c r="H183" s="117">
        <v>7.593</v>
      </c>
      <c r="I183" s="117">
        <v>0.46899999999999997</v>
      </c>
      <c r="J183" s="117">
        <v>2.7989999999999999</v>
      </c>
      <c r="K183" s="117">
        <v>1.194</v>
      </c>
      <c r="L183" s="117">
        <v>0.09</v>
      </c>
      <c r="M183" s="117">
        <v>2.5999999999999999E-2</v>
      </c>
      <c r="N183" s="116">
        <f t="shared" si="2"/>
        <v>97.93</v>
      </c>
    </row>
    <row r="184" spans="1:14">
      <c r="A184" s="118" t="s">
        <v>77</v>
      </c>
      <c r="B184" s="118" t="s">
        <v>159</v>
      </c>
      <c r="C184" s="118" t="s">
        <v>155</v>
      </c>
      <c r="D184" s="117">
        <v>41.698999999999998</v>
      </c>
      <c r="E184" s="117">
        <v>14.847</v>
      </c>
      <c r="F184" s="117">
        <v>12.132999999999999</v>
      </c>
      <c r="G184" s="117">
        <v>16.768000000000001</v>
      </c>
      <c r="H184" s="117">
        <v>6.6769999999999996</v>
      </c>
      <c r="I184" s="117">
        <v>0.44700000000000001</v>
      </c>
      <c r="J184" s="117">
        <v>2.7320000000000002</v>
      </c>
      <c r="K184" s="117">
        <v>0.93200000000000005</v>
      </c>
      <c r="L184" s="117">
        <v>6.5000000000000002E-2</v>
      </c>
      <c r="M184" s="117">
        <v>2.1000000000000001E-2</v>
      </c>
      <c r="N184" s="116">
        <f t="shared" si="2"/>
        <v>96.320999999999998</v>
      </c>
    </row>
    <row r="185" spans="1:14">
      <c r="A185" s="118" t="s">
        <v>77</v>
      </c>
      <c r="B185" s="118" t="s">
        <v>159</v>
      </c>
      <c r="C185" s="118" t="s">
        <v>155</v>
      </c>
      <c r="D185" s="117">
        <v>40.893999999999998</v>
      </c>
      <c r="E185" s="117">
        <v>14.395</v>
      </c>
      <c r="F185" s="117">
        <v>12.05</v>
      </c>
      <c r="G185" s="117">
        <v>16.917000000000002</v>
      </c>
      <c r="H185" s="117">
        <v>6.9029999999999996</v>
      </c>
      <c r="I185" s="117">
        <v>0.45600000000000002</v>
      </c>
      <c r="J185" s="117">
        <v>2.7970000000000002</v>
      </c>
      <c r="K185" s="117">
        <v>1.097</v>
      </c>
      <c r="L185" s="117">
        <v>5.8000000000000003E-2</v>
      </c>
      <c r="M185" s="117">
        <v>2.3E-2</v>
      </c>
      <c r="N185" s="116">
        <f t="shared" si="2"/>
        <v>95.59</v>
      </c>
    </row>
    <row r="186" spans="1:14">
      <c r="A186" s="118" t="s">
        <v>77</v>
      </c>
      <c r="B186" s="118" t="s">
        <v>159</v>
      </c>
      <c r="C186" s="118" t="s">
        <v>155</v>
      </c>
      <c r="D186" s="117">
        <v>41.485999999999997</v>
      </c>
      <c r="E186" s="117">
        <v>14.654</v>
      </c>
      <c r="F186" s="117">
        <v>12.233000000000001</v>
      </c>
      <c r="G186" s="117">
        <v>16.728000000000002</v>
      </c>
      <c r="H186" s="117">
        <v>7.0819999999999999</v>
      </c>
      <c r="I186" s="117">
        <v>0.44500000000000001</v>
      </c>
      <c r="J186" s="117">
        <v>2.7759999999999998</v>
      </c>
      <c r="K186" s="117">
        <v>1.085</v>
      </c>
      <c r="L186" s="117">
        <v>3.2000000000000001E-2</v>
      </c>
      <c r="M186" s="117">
        <v>0.02</v>
      </c>
      <c r="N186" s="116">
        <f t="shared" si="2"/>
        <v>96.540999999999968</v>
      </c>
    </row>
    <row r="187" spans="1:14">
      <c r="A187" s="118" t="s">
        <v>77</v>
      </c>
      <c r="B187" s="118" t="s">
        <v>159</v>
      </c>
      <c r="C187" s="118" t="s">
        <v>156</v>
      </c>
      <c r="D187" s="117">
        <v>41.844999999999999</v>
      </c>
      <c r="E187" s="117">
        <v>14.722</v>
      </c>
      <c r="F187" s="117">
        <v>12.148</v>
      </c>
      <c r="G187" s="117">
        <v>16.795999999999999</v>
      </c>
      <c r="H187" s="117">
        <v>6.82</v>
      </c>
      <c r="I187" s="117">
        <v>0.436</v>
      </c>
      <c r="J187" s="117">
        <v>2.7429999999999999</v>
      </c>
      <c r="K187" s="117">
        <v>1.1850000000000001</v>
      </c>
      <c r="L187" s="117">
        <v>8.9999999999999993E-3</v>
      </c>
      <c r="M187" s="117">
        <v>2.7E-2</v>
      </c>
      <c r="N187" s="116">
        <f t="shared" si="2"/>
        <v>96.730999999999995</v>
      </c>
    </row>
    <row r="188" spans="1:14">
      <c r="A188" s="118" t="s">
        <v>77</v>
      </c>
      <c r="B188" s="118" t="s">
        <v>159</v>
      </c>
      <c r="C188" s="118" t="s">
        <v>156</v>
      </c>
      <c r="D188" s="117">
        <v>42.000999999999998</v>
      </c>
      <c r="E188" s="117">
        <v>14.736000000000001</v>
      </c>
      <c r="F188" s="117">
        <v>12.185</v>
      </c>
      <c r="G188" s="117">
        <v>16.731999999999999</v>
      </c>
      <c r="H188" s="117">
        <v>7.0609999999999999</v>
      </c>
      <c r="I188" s="117">
        <v>0.45700000000000002</v>
      </c>
      <c r="J188" s="117">
        <v>2.6429999999999998</v>
      </c>
      <c r="K188" s="117">
        <v>0.998</v>
      </c>
      <c r="L188" s="117">
        <v>4.7E-2</v>
      </c>
      <c r="M188" s="117">
        <v>2.8000000000000001E-2</v>
      </c>
      <c r="N188" s="116">
        <f t="shared" si="2"/>
        <v>96.888000000000005</v>
      </c>
    </row>
    <row r="189" spans="1:14">
      <c r="A189" s="118" t="s">
        <v>77</v>
      </c>
      <c r="B189" s="118" t="s">
        <v>159</v>
      </c>
      <c r="C189" s="118" t="s">
        <v>156</v>
      </c>
      <c r="D189" s="117">
        <v>41.832000000000001</v>
      </c>
      <c r="E189" s="117">
        <v>14.739000000000001</v>
      </c>
      <c r="F189" s="117">
        <v>12.159000000000001</v>
      </c>
      <c r="G189" s="117">
        <v>16.733000000000001</v>
      </c>
      <c r="H189" s="117">
        <v>7.1580000000000004</v>
      </c>
      <c r="I189" s="117">
        <v>0.44400000000000001</v>
      </c>
      <c r="J189" s="117">
        <v>2.7130000000000001</v>
      </c>
      <c r="K189" s="117">
        <v>1.095</v>
      </c>
      <c r="L189" s="117">
        <v>6.5000000000000002E-2</v>
      </c>
      <c r="M189" s="117">
        <v>1.7999999999999999E-2</v>
      </c>
      <c r="N189" s="116">
        <f t="shared" si="2"/>
        <v>96.956000000000003</v>
      </c>
    </row>
    <row r="190" spans="1:14">
      <c r="A190" s="118" t="s">
        <v>77</v>
      </c>
      <c r="B190" s="118" t="s">
        <v>159</v>
      </c>
      <c r="C190" s="118" t="s">
        <v>156</v>
      </c>
      <c r="D190" s="117">
        <v>41.646000000000001</v>
      </c>
      <c r="E190" s="117">
        <v>14.657999999999999</v>
      </c>
      <c r="F190" s="117">
        <v>12.25</v>
      </c>
      <c r="G190" s="117">
        <v>16.678000000000001</v>
      </c>
      <c r="H190" s="117">
        <v>7.335</v>
      </c>
      <c r="I190" s="117">
        <v>0.47399999999999998</v>
      </c>
      <c r="J190" s="117">
        <v>2.6880000000000002</v>
      </c>
      <c r="K190" s="117">
        <v>1.2150000000000001</v>
      </c>
      <c r="L190" s="117">
        <v>0.05</v>
      </c>
      <c r="M190" s="117">
        <v>2.3E-2</v>
      </c>
      <c r="N190" s="116">
        <f t="shared" si="2"/>
        <v>97.016999999999996</v>
      </c>
    </row>
    <row r="191" spans="1:14">
      <c r="A191" s="118" t="s">
        <v>77</v>
      </c>
      <c r="B191" s="118" t="s">
        <v>160</v>
      </c>
      <c r="C191" s="118" t="s">
        <v>155</v>
      </c>
      <c r="D191" s="117">
        <v>41.59</v>
      </c>
      <c r="E191" s="117">
        <v>14.606999999999999</v>
      </c>
      <c r="F191" s="117">
        <v>12.138999999999999</v>
      </c>
      <c r="G191" s="117">
        <v>16.716999999999999</v>
      </c>
      <c r="H191" s="117">
        <v>6.944</v>
      </c>
      <c r="I191" s="117">
        <v>0.47599999999999998</v>
      </c>
      <c r="J191" s="117">
        <v>2.661</v>
      </c>
      <c r="K191" s="117">
        <v>1.2370000000000001</v>
      </c>
      <c r="L191" s="117">
        <v>3.9E-2</v>
      </c>
      <c r="M191" s="117">
        <v>2.1999999999999999E-2</v>
      </c>
      <c r="N191" s="116">
        <f t="shared" si="2"/>
        <v>96.432000000000002</v>
      </c>
    </row>
    <row r="192" spans="1:14">
      <c r="A192" s="118" t="s">
        <v>77</v>
      </c>
      <c r="B192" s="118" t="s">
        <v>160</v>
      </c>
      <c r="C192" s="118" t="s">
        <v>155</v>
      </c>
      <c r="D192" s="117">
        <v>41.917999999999999</v>
      </c>
      <c r="E192" s="117">
        <v>14.435</v>
      </c>
      <c r="F192" s="117">
        <v>12.15</v>
      </c>
      <c r="G192" s="117">
        <v>16.904</v>
      </c>
      <c r="H192" s="117">
        <v>7.1239999999999997</v>
      </c>
      <c r="I192" s="117">
        <v>0.46700000000000003</v>
      </c>
      <c r="J192" s="117">
        <v>2.7440000000000002</v>
      </c>
      <c r="K192" s="117">
        <v>0.98699999999999999</v>
      </c>
      <c r="L192" s="117">
        <v>0.11799999999999999</v>
      </c>
      <c r="M192" s="117">
        <v>2.1000000000000001E-2</v>
      </c>
      <c r="N192" s="116">
        <f t="shared" si="2"/>
        <v>96.867999999999981</v>
      </c>
    </row>
    <row r="193" spans="1:14">
      <c r="A193" s="118" t="s">
        <v>77</v>
      </c>
      <c r="B193" s="118" t="s">
        <v>160</v>
      </c>
      <c r="C193" s="118" t="s">
        <v>155</v>
      </c>
      <c r="D193" s="117">
        <v>42.000999999999998</v>
      </c>
      <c r="E193" s="117">
        <v>14.284000000000001</v>
      </c>
      <c r="F193" s="117">
        <v>12.239000000000001</v>
      </c>
      <c r="G193" s="117">
        <v>16.919</v>
      </c>
      <c r="H193" s="117">
        <v>6.7910000000000004</v>
      </c>
      <c r="I193" s="117">
        <v>0.45500000000000002</v>
      </c>
      <c r="J193" s="117">
        <v>2.7530000000000001</v>
      </c>
      <c r="K193" s="117">
        <v>0.95099999999999996</v>
      </c>
      <c r="L193" s="117">
        <v>1.2999999999999999E-2</v>
      </c>
      <c r="M193" s="117">
        <v>2.5000000000000001E-2</v>
      </c>
      <c r="N193" s="116">
        <f t="shared" si="2"/>
        <v>96.430999999999997</v>
      </c>
    </row>
    <row r="194" spans="1:14">
      <c r="A194" s="118" t="s">
        <v>77</v>
      </c>
      <c r="B194" s="118" t="s">
        <v>160</v>
      </c>
      <c r="C194" s="118" t="s">
        <v>156</v>
      </c>
      <c r="D194" s="117">
        <v>41.981000000000002</v>
      </c>
      <c r="E194" s="117">
        <v>14.46</v>
      </c>
      <c r="F194" s="117">
        <v>12.114000000000001</v>
      </c>
      <c r="G194" s="117">
        <v>16.843</v>
      </c>
      <c r="H194" s="117">
        <v>6.6589999999999998</v>
      </c>
      <c r="I194" s="117">
        <v>0.45200000000000001</v>
      </c>
      <c r="J194" s="117">
        <v>2.7890000000000001</v>
      </c>
      <c r="K194" s="117">
        <v>1.004</v>
      </c>
      <c r="L194" s="117">
        <v>0.106</v>
      </c>
      <c r="M194" s="117">
        <v>2.3E-2</v>
      </c>
      <c r="N194" s="116">
        <f t="shared" si="2"/>
        <v>96.431000000000012</v>
      </c>
    </row>
    <row r="195" spans="1:14">
      <c r="A195" s="118" t="s">
        <v>77</v>
      </c>
      <c r="B195" s="118" t="s">
        <v>160</v>
      </c>
      <c r="C195" s="118" t="s">
        <v>156</v>
      </c>
      <c r="D195" s="117">
        <v>41.762999999999998</v>
      </c>
      <c r="E195" s="117">
        <v>14.566000000000001</v>
      </c>
      <c r="F195" s="117">
        <v>12.201000000000001</v>
      </c>
      <c r="G195" s="117">
        <v>16.852</v>
      </c>
      <c r="H195" s="117">
        <v>6.774</v>
      </c>
      <c r="I195" s="117">
        <v>0.442</v>
      </c>
      <c r="J195" s="117">
        <v>2.7290000000000001</v>
      </c>
      <c r="K195" s="117">
        <v>1.014</v>
      </c>
      <c r="L195" s="117">
        <v>0.08</v>
      </c>
      <c r="M195" s="117">
        <v>1.2999999999999999E-2</v>
      </c>
      <c r="N195" s="116">
        <f t="shared" si="2"/>
        <v>96.433999999999997</v>
      </c>
    </row>
    <row r="196" spans="1:14">
      <c r="A196" s="118" t="s">
        <v>77</v>
      </c>
      <c r="B196" s="118" t="s">
        <v>160</v>
      </c>
      <c r="C196" s="118" t="s">
        <v>156</v>
      </c>
      <c r="D196" s="117">
        <v>41.790999999999997</v>
      </c>
      <c r="E196" s="117">
        <v>14.541</v>
      </c>
      <c r="F196" s="117">
        <v>12.151</v>
      </c>
      <c r="G196" s="117">
        <v>16.797999999999998</v>
      </c>
      <c r="H196" s="117">
        <v>7.0140000000000002</v>
      </c>
      <c r="I196" s="117">
        <v>0.45600000000000002</v>
      </c>
      <c r="J196" s="117">
        <v>2.7480000000000002</v>
      </c>
      <c r="K196" s="117">
        <v>0.98699999999999999</v>
      </c>
      <c r="L196" s="117">
        <v>7.0999999999999994E-2</v>
      </c>
      <c r="M196" s="117">
        <v>1.7000000000000001E-2</v>
      </c>
      <c r="N196" s="116">
        <f t="shared" si="2"/>
        <v>96.573999999999984</v>
      </c>
    </row>
    <row r="198" spans="1:14">
      <c r="A198" s="115" t="s">
        <v>168</v>
      </c>
    </row>
    <row r="199" spans="1:14">
      <c r="A199" s="74"/>
      <c r="B199" s="5" t="s">
        <v>14</v>
      </c>
      <c r="C199" s="5" t="s">
        <v>59</v>
      </c>
      <c r="D199" s="5" t="s">
        <v>18</v>
      </c>
      <c r="E199" s="5" t="s">
        <v>15</v>
      </c>
      <c r="F199" s="5" t="s">
        <v>16</v>
      </c>
      <c r="G199" s="5" t="s">
        <v>88</v>
      </c>
      <c r="H199" s="5" t="s">
        <v>84</v>
      </c>
      <c r="I199" s="5" t="s">
        <v>60</v>
      </c>
      <c r="J199" s="5" t="s">
        <v>17</v>
      </c>
      <c r="K199" s="5" t="s">
        <v>86</v>
      </c>
      <c r="L199" s="5" t="s">
        <v>21</v>
      </c>
      <c r="M199" s="5" t="s">
        <v>167</v>
      </c>
      <c r="N199" s="5" t="s">
        <v>22</v>
      </c>
    </row>
    <row r="200" spans="1:14">
      <c r="A200" s="119" t="s">
        <v>169</v>
      </c>
      <c r="B200" s="55">
        <v>18.725000000000001</v>
      </c>
      <c r="C200" s="55">
        <v>7.9749999999999996</v>
      </c>
      <c r="D200" s="55">
        <v>7.2560000000000002</v>
      </c>
      <c r="E200" s="55">
        <v>7.8860000000000001</v>
      </c>
      <c r="F200" s="55">
        <v>8.4469999999999992</v>
      </c>
      <c r="G200" s="55">
        <v>1.9379999999999999</v>
      </c>
      <c r="H200" s="55">
        <v>2.1989999999999998</v>
      </c>
      <c r="I200" s="55">
        <v>3.0510000000000002</v>
      </c>
      <c r="J200" s="55">
        <v>6.5000000000000002E-2</v>
      </c>
      <c r="K200" s="55">
        <v>2.5000000000000001E-2</v>
      </c>
      <c r="L200" s="55">
        <v>42.155000000000001</v>
      </c>
      <c r="M200" s="55">
        <v>0</v>
      </c>
      <c r="N200" s="55">
        <f>SUM(B200:M200)</f>
        <v>99.722000000000008</v>
      </c>
    </row>
    <row r="201" spans="1:14">
      <c r="A201" s="119" t="s">
        <v>170</v>
      </c>
      <c r="B201" s="55">
        <v>18.763999999999999</v>
      </c>
      <c r="C201" s="55">
        <v>7.9950000000000001</v>
      </c>
      <c r="D201" s="55">
        <v>7.2409999999999997</v>
      </c>
      <c r="E201" s="55">
        <v>7.8280000000000003</v>
      </c>
      <c r="F201" s="55">
        <v>8.5259999999999998</v>
      </c>
      <c r="G201" s="55">
        <v>1.91</v>
      </c>
      <c r="H201" s="55">
        <v>2.2490000000000001</v>
      </c>
      <c r="I201" s="55">
        <v>2.7509999999999999</v>
      </c>
      <c r="J201" s="55">
        <v>0.109</v>
      </c>
      <c r="K201" s="55">
        <v>1.4999999999999999E-2</v>
      </c>
      <c r="L201" s="55">
        <v>42.018999999999998</v>
      </c>
      <c r="M201" s="55">
        <v>0</v>
      </c>
      <c r="N201" s="55">
        <f t="shared" ref="N201:N208" si="3">SUM(B201:M201)</f>
        <v>99.406999999999996</v>
      </c>
    </row>
    <row r="202" spans="1:14">
      <c r="A202" s="119" t="s">
        <v>171</v>
      </c>
      <c r="B202" s="55">
        <v>18.765999999999998</v>
      </c>
      <c r="C202" s="55">
        <v>7.915</v>
      </c>
      <c r="D202" s="55">
        <v>7.319</v>
      </c>
      <c r="E202" s="55">
        <v>7.8819999999999997</v>
      </c>
      <c r="F202" s="55">
        <v>8.3550000000000004</v>
      </c>
      <c r="G202" s="55">
        <v>1.931</v>
      </c>
      <c r="H202" s="55">
        <v>2.2330000000000001</v>
      </c>
      <c r="I202" s="55">
        <v>3.0059999999999998</v>
      </c>
      <c r="J202" s="55">
        <v>8.7999999999999995E-2</v>
      </c>
      <c r="K202" s="55">
        <v>1.7000000000000001E-2</v>
      </c>
      <c r="L202" s="55">
        <v>42.131999999999998</v>
      </c>
      <c r="M202" s="55">
        <v>0</v>
      </c>
      <c r="N202" s="55">
        <f t="shared" si="3"/>
        <v>99.643999999999991</v>
      </c>
    </row>
    <row r="203" spans="1:14">
      <c r="A203" s="120" t="s">
        <v>172</v>
      </c>
      <c r="B203" s="55">
        <v>19.166</v>
      </c>
      <c r="C203" s="55">
        <v>8.1069999999999993</v>
      </c>
      <c r="D203" s="55">
        <v>8.1229999999999993</v>
      </c>
      <c r="E203" s="55">
        <v>8.8290000000000006</v>
      </c>
      <c r="F203" s="55">
        <v>9.1310000000000002</v>
      </c>
      <c r="G203" s="55">
        <v>0.184</v>
      </c>
      <c r="H203" s="55">
        <v>1.8180000000000001</v>
      </c>
      <c r="I203" s="55">
        <v>0.84499999999999997</v>
      </c>
      <c r="J203" s="55">
        <v>0.128</v>
      </c>
      <c r="K203" s="55">
        <v>2.5000000000000001E-2</v>
      </c>
      <c r="L203" s="55">
        <v>41.99</v>
      </c>
      <c r="M203" s="55">
        <v>0</v>
      </c>
      <c r="N203" s="55">
        <f t="shared" si="3"/>
        <v>98.346000000000004</v>
      </c>
    </row>
    <row r="204" spans="1:14">
      <c r="A204" s="120" t="s">
        <v>173</v>
      </c>
      <c r="B204" s="55">
        <v>19.361999999999998</v>
      </c>
      <c r="C204" s="55">
        <v>8.0869999999999997</v>
      </c>
      <c r="D204" s="55">
        <v>8.1669999999999998</v>
      </c>
      <c r="E204" s="55">
        <v>8.8119999999999994</v>
      </c>
      <c r="F204" s="55">
        <v>9.31</v>
      </c>
      <c r="G204" s="55">
        <v>0.182</v>
      </c>
      <c r="H204" s="55">
        <v>1.7889999999999999</v>
      </c>
      <c r="I204" s="55">
        <v>0.64400000000000002</v>
      </c>
      <c r="J204" s="55">
        <v>0.16300000000000001</v>
      </c>
      <c r="K204" s="55">
        <v>2.3E-2</v>
      </c>
      <c r="L204" s="55">
        <v>42.12</v>
      </c>
      <c r="M204" s="55">
        <v>0</v>
      </c>
      <c r="N204" s="55">
        <f t="shared" si="3"/>
        <v>98.658999999999992</v>
      </c>
    </row>
    <row r="205" spans="1:14">
      <c r="A205" s="120" t="s">
        <v>174</v>
      </c>
      <c r="B205" s="55">
        <v>18.87</v>
      </c>
      <c r="C205" s="55">
        <v>8.0169999999999995</v>
      </c>
      <c r="D205" s="55">
        <v>8.0839999999999996</v>
      </c>
      <c r="E205" s="55">
        <v>8.9250000000000007</v>
      </c>
      <c r="F205" s="55">
        <v>8.9209999999999994</v>
      </c>
      <c r="G205" s="55">
        <v>0.182</v>
      </c>
      <c r="H205" s="55">
        <v>1.8280000000000001</v>
      </c>
      <c r="I205" s="55">
        <v>0.76700000000000002</v>
      </c>
      <c r="J205" s="55">
        <v>8.7999999999999995E-2</v>
      </c>
      <c r="K205" s="55">
        <v>2.7E-2</v>
      </c>
      <c r="L205" s="55">
        <v>41.500999999999998</v>
      </c>
      <c r="M205" s="55">
        <v>0</v>
      </c>
      <c r="N205" s="55">
        <f t="shared" si="3"/>
        <v>97.210000000000008</v>
      </c>
    </row>
    <row r="206" spans="1:14">
      <c r="A206" s="120" t="s">
        <v>175</v>
      </c>
      <c r="B206" s="55">
        <v>19.38</v>
      </c>
      <c r="C206" s="55">
        <v>8.0950000000000006</v>
      </c>
      <c r="D206" s="55">
        <v>8.0500000000000007</v>
      </c>
      <c r="E206" s="55">
        <v>8.8209999999999997</v>
      </c>
      <c r="F206" s="55">
        <v>8.7530000000000001</v>
      </c>
      <c r="G206" s="55">
        <v>0.184</v>
      </c>
      <c r="H206" s="55">
        <v>1.827</v>
      </c>
      <c r="I206" s="55">
        <v>0.76400000000000001</v>
      </c>
      <c r="J206" s="55">
        <v>6.5000000000000002E-2</v>
      </c>
      <c r="K206" s="55">
        <v>2.1999999999999999E-2</v>
      </c>
      <c r="L206" s="55">
        <v>42.012</v>
      </c>
      <c r="M206" s="55">
        <v>0</v>
      </c>
      <c r="N206" s="55">
        <f t="shared" si="3"/>
        <v>97.972999999999999</v>
      </c>
    </row>
    <row r="207" spans="1:14">
      <c r="A207" s="120" t="s">
        <v>176</v>
      </c>
      <c r="B207" s="55">
        <v>19.164000000000001</v>
      </c>
      <c r="C207" s="55">
        <v>7.9509999999999996</v>
      </c>
      <c r="D207" s="55">
        <v>8.0410000000000004</v>
      </c>
      <c r="E207" s="55">
        <v>9.0060000000000002</v>
      </c>
      <c r="F207" s="55">
        <v>9.2270000000000003</v>
      </c>
      <c r="G207" s="55">
        <v>0.183</v>
      </c>
      <c r="H207" s="55">
        <v>1.849</v>
      </c>
      <c r="I207" s="55">
        <v>0.79600000000000004</v>
      </c>
      <c r="J207" s="55">
        <v>0.159</v>
      </c>
      <c r="K207" s="55">
        <v>1.7999999999999999E-2</v>
      </c>
      <c r="L207" s="55">
        <v>41.948</v>
      </c>
      <c r="M207" s="55">
        <v>0</v>
      </c>
      <c r="N207" s="55">
        <f t="shared" si="3"/>
        <v>98.342000000000013</v>
      </c>
    </row>
    <row r="208" spans="1:14">
      <c r="A208" s="120" t="s">
        <v>177</v>
      </c>
      <c r="B208" s="55">
        <v>18.939</v>
      </c>
      <c r="C208" s="55">
        <v>7.9569999999999999</v>
      </c>
      <c r="D208" s="55">
        <v>8.1259999999999994</v>
      </c>
      <c r="E208" s="55">
        <v>8.9190000000000005</v>
      </c>
      <c r="F208" s="55">
        <v>8.7590000000000003</v>
      </c>
      <c r="G208" s="55">
        <v>0.19800000000000001</v>
      </c>
      <c r="H208" s="55">
        <v>1.8220000000000001</v>
      </c>
      <c r="I208" s="55">
        <v>0.9</v>
      </c>
      <c r="J208" s="55">
        <v>0.11600000000000001</v>
      </c>
      <c r="K208" s="55">
        <v>0.03</v>
      </c>
      <c r="L208" s="55">
        <v>41.591000000000001</v>
      </c>
      <c r="M208" s="55">
        <v>0</v>
      </c>
      <c r="N208" s="55">
        <f t="shared" si="3"/>
        <v>97.356999999999999</v>
      </c>
    </row>
    <row r="209" spans="1:14" s="112" customFormat="1">
      <c r="A209" s="121" t="s">
        <v>283</v>
      </c>
      <c r="B209" s="122">
        <f>AVERAGE(B200:B208)</f>
        <v>19.015111111111111</v>
      </c>
      <c r="C209" s="122">
        <f t="shared" ref="C209:N209" si="4">AVERAGE(C200:C208)</f>
        <v>8.0109999999999975</v>
      </c>
      <c r="D209" s="122">
        <f t="shared" si="4"/>
        <v>7.8229999999999995</v>
      </c>
      <c r="E209" s="122">
        <f t="shared" si="4"/>
        <v>8.5453333333333319</v>
      </c>
      <c r="F209" s="122">
        <f t="shared" si="4"/>
        <v>8.8254444444444449</v>
      </c>
      <c r="G209" s="122">
        <f t="shared" si="4"/>
        <v>0.76577777777777789</v>
      </c>
      <c r="H209" s="122">
        <f t="shared" si="4"/>
        <v>1.9571111111111112</v>
      </c>
      <c r="I209" s="122">
        <f t="shared" si="4"/>
        <v>1.5026666666666666</v>
      </c>
      <c r="J209" s="122">
        <f t="shared" si="4"/>
        <v>0.109</v>
      </c>
      <c r="K209" s="122">
        <f t="shared" si="4"/>
        <v>2.2444444444444444E-2</v>
      </c>
      <c r="L209" s="122">
        <f t="shared" si="4"/>
        <v>41.940888888888892</v>
      </c>
      <c r="M209" s="122">
        <f t="shared" si="4"/>
        <v>0</v>
      </c>
      <c r="N209" s="122">
        <f t="shared" si="4"/>
        <v>98.517777777777781</v>
      </c>
    </row>
    <row r="210" spans="1:14">
      <c r="A210" s="123" t="s">
        <v>0</v>
      </c>
      <c r="B210" s="122">
        <v>18.87</v>
      </c>
      <c r="C210" s="122">
        <v>7.8860000000000001</v>
      </c>
      <c r="D210" s="122">
        <v>7.3609999999999998</v>
      </c>
      <c r="E210" s="122">
        <v>7.7190000000000003</v>
      </c>
      <c r="F210" s="122">
        <v>8.4489999999999998</v>
      </c>
      <c r="G210" s="122">
        <v>1.702</v>
      </c>
      <c r="H210" s="122">
        <v>1.929</v>
      </c>
      <c r="I210" s="122">
        <v>2.83</v>
      </c>
      <c r="J210" s="122">
        <v>7.0000000000000007E-2</v>
      </c>
      <c r="K210" s="122">
        <v>0</v>
      </c>
      <c r="L210" s="122">
        <v>43.14</v>
      </c>
      <c r="M210" s="122">
        <v>0.105</v>
      </c>
      <c r="N210" s="122">
        <f>SUM(B210:M210)</f>
        <v>100.06099999999999</v>
      </c>
    </row>
    <row r="211" spans="1:14">
      <c r="A211" s="112" t="s">
        <v>281</v>
      </c>
      <c r="B211" s="124">
        <f>MAX(B200:B208)</f>
        <v>19.38</v>
      </c>
      <c r="C211" s="124">
        <f t="shared" ref="C211:N211" si="5">MAX(C200:C208)</f>
        <v>8.1069999999999993</v>
      </c>
      <c r="D211" s="124">
        <f t="shared" si="5"/>
        <v>8.1669999999999998</v>
      </c>
      <c r="E211" s="124">
        <f t="shared" si="5"/>
        <v>9.0060000000000002</v>
      </c>
      <c r="F211" s="124">
        <f t="shared" si="5"/>
        <v>9.31</v>
      </c>
      <c r="G211" s="124">
        <f t="shared" si="5"/>
        <v>1.9379999999999999</v>
      </c>
      <c r="H211" s="124">
        <f t="shared" si="5"/>
        <v>2.2490000000000001</v>
      </c>
      <c r="I211" s="124">
        <f t="shared" si="5"/>
        <v>3.0510000000000002</v>
      </c>
      <c r="J211" s="124">
        <f t="shared" si="5"/>
        <v>0.16300000000000001</v>
      </c>
      <c r="K211" s="124">
        <f t="shared" si="5"/>
        <v>0.03</v>
      </c>
      <c r="L211" s="124">
        <f t="shared" si="5"/>
        <v>42.155000000000001</v>
      </c>
      <c r="M211" s="124">
        <f t="shared" si="5"/>
        <v>0</v>
      </c>
      <c r="N211" s="124">
        <f t="shared" si="5"/>
        <v>99.722000000000008</v>
      </c>
    </row>
    <row r="212" spans="1:14">
      <c r="A212" s="112" t="s">
        <v>282</v>
      </c>
      <c r="B212" s="124">
        <f>MIN(B200:B208)</f>
        <v>18.725000000000001</v>
      </c>
      <c r="C212" s="124">
        <f t="shared" ref="C212:N212" si="6">MIN(C200:C208)</f>
        <v>7.915</v>
      </c>
      <c r="D212" s="124">
        <f t="shared" si="6"/>
        <v>7.2409999999999997</v>
      </c>
      <c r="E212" s="124">
        <f t="shared" si="6"/>
        <v>7.8280000000000003</v>
      </c>
      <c r="F212" s="124">
        <f t="shared" si="6"/>
        <v>8.3550000000000004</v>
      </c>
      <c r="G212" s="124">
        <f t="shared" si="6"/>
        <v>0.182</v>
      </c>
      <c r="H212" s="124">
        <f t="shared" si="6"/>
        <v>1.7889999999999999</v>
      </c>
      <c r="I212" s="124">
        <f t="shared" si="6"/>
        <v>0.64400000000000002</v>
      </c>
      <c r="J212" s="124">
        <f t="shared" si="6"/>
        <v>6.5000000000000002E-2</v>
      </c>
      <c r="K212" s="124">
        <f t="shared" si="6"/>
        <v>1.4999999999999999E-2</v>
      </c>
      <c r="L212" s="124">
        <f t="shared" si="6"/>
        <v>41.500999999999998</v>
      </c>
      <c r="M212" s="124">
        <f t="shared" si="6"/>
        <v>0</v>
      </c>
      <c r="N212" s="124">
        <f t="shared" si="6"/>
        <v>97.210000000000008</v>
      </c>
    </row>
    <row r="213" spans="1:14">
      <c r="A213" s="112" t="s">
        <v>278</v>
      </c>
      <c r="B213" s="124">
        <f>STDEV(B200:B208)</f>
        <v>0.25849054356225676</v>
      </c>
      <c r="C213" s="124">
        <f t="shared" ref="C213:N213" si="7">STDEV(C200:C208)</f>
        <v>7.0149839629182337E-2</v>
      </c>
      <c r="D213" s="124">
        <f t="shared" si="7"/>
        <v>0.41556407448190219</v>
      </c>
      <c r="E213" s="124">
        <f t="shared" si="7"/>
        <v>0.51391341683205749</v>
      </c>
      <c r="F213" s="124">
        <f t="shared" si="7"/>
        <v>0.34684366475081813</v>
      </c>
      <c r="G213" s="124">
        <f t="shared" si="7"/>
        <v>0.87046090919951391</v>
      </c>
      <c r="H213" s="124">
        <f t="shared" si="7"/>
        <v>0.20340196929014998</v>
      </c>
      <c r="I213" s="124">
        <f t="shared" si="7"/>
        <v>1.0802161820672751</v>
      </c>
      <c r="J213" s="124">
        <f t="shared" si="7"/>
        <v>3.6366193091936373E-2</v>
      </c>
      <c r="K213" s="124">
        <f t="shared" si="7"/>
        <v>4.9525526527012141E-3</v>
      </c>
      <c r="L213" s="124">
        <f t="shared" si="7"/>
        <v>0.23558249321864119</v>
      </c>
      <c r="M213" s="124">
        <f t="shared" si="7"/>
        <v>0</v>
      </c>
      <c r="N213" s="124">
        <f t="shared" si="7"/>
        <v>0.93166943947112513</v>
      </c>
    </row>
    <row r="214" spans="1:14">
      <c r="A214" s="125" t="s">
        <v>285</v>
      </c>
      <c r="B214" s="124">
        <f>100*((B209-B210)/B210)</f>
        <v>0.76900429841605522</v>
      </c>
      <c r="C214" s="124">
        <f t="shared" ref="C214:N214" si="8">100*((C209-C210)/C210)</f>
        <v>1.5850874968297912</v>
      </c>
      <c r="D214" s="124">
        <f t="shared" si="8"/>
        <v>6.2763211520173865</v>
      </c>
      <c r="E214" s="124">
        <f t="shared" si="8"/>
        <v>10.705186336744806</v>
      </c>
      <c r="F214" s="124">
        <f t="shared" si="8"/>
        <v>4.4554911166344544</v>
      </c>
      <c r="G214" s="124">
        <f t="shared" si="8"/>
        <v>-55.0071810941376</v>
      </c>
      <c r="H214" s="124">
        <f t="shared" si="8"/>
        <v>1.4572893266516951</v>
      </c>
      <c r="I214" s="124">
        <f t="shared" si="8"/>
        <v>-46.902237926972909</v>
      </c>
      <c r="J214" s="124">
        <f t="shared" si="8"/>
        <v>55.714285714285694</v>
      </c>
      <c r="K214" s="124"/>
      <c r="L214" s="124">
        <f t="shared" si="8"/>
        <v>-2.7795806933498102</v>
      </c>
      <c r="M214" s="124">
        <f t="shared" si="8"/>
        <v>-100</v>
      </c>
      <c r="N214" s="124">
        <f t="shared" si="8"/>
        <v>-1.5422814305495771</v>
      </c>
    </row>
    <row r="215" spans="1:14">
      <c r="A215" s="113" t="s">
        <v>284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5"/>
  <sheetViews>
    <sheetView workbookViewId="0">
      <selection activeCell="A2" sqref="A2"/>
    </sheetView>
  </sheetViews>
  <sheetFormatPr baseColWidth="10" defaultRowHeight="12" x14ac:dyDescent="0"/>
  <cols>
    <col min="1" max="16384" width="10.83203125" style="9"/>
  </cols>
  <sheetData>
    <row r="1" spans="1:14">
      <c r="A1" s="46" t="s">
        <v>200</v>
      </c>
    </row>
    <row r="2" spans="1:14">
      <c r="A2" s="150" t="s">
        <v>114</v>
      </c>
      <c r="B2" s="150" t="s">
        <v>161</v>
      </c>
      <c r="C2" s="150" t="s">
        <v>129</v>
      </c>
      <c r="D2" s="90" t="s">
        <v>419</v>
      </c>
      <c r="E2" s="150" t="s">
        <v>24</v>
      </c>
      <c r="F2" s="90" t="s">
        <v>415</v>
      </c>
      <c r="G2" s="128" t="s">
        <v>429</v>
      </c>
      <c r="H2" s="150" t="s">
        <v>27</v>
      </c>
      <c r="I2" s="90" t="s">
        <v>416</v>
      </c>
      <c r="J2" s="150" t="s">
        <v>25</v>
      </c>
      <c r="K2" s="150" t="s">
        <v>26</v>
      </c>
      <c r="L2" s="90" t="s">
        <v>430</v>
      </c>
      <c r="M2" s="150" t="s">
        <v>22</v>
      </c>
      <c r="N2" s="150" t="s">
        <v>199</v>
      </c>
    </row>
    <row r="3" spans="1:14">
      <c r="A3" s="151" t="s">
        <v>201</v>
      </c>
      <c r="B3" s="73"/>
      <c r="C3" s="73"/>
      <c r="D3" s="89"/>
      <c r="E3" s="73"/>
      <c r="F3" s="89"/>
      <c r="G3" s="131"/>
      <c r="H3" s="73"/>
      <c r="I3" s="73"/>
      <c r="J3" s="73"/>
      <c r="K3" s="73"/>
      <c r="L3" s="89"/>
      <c r="M3" s="73"/>
      <c r="N3" s="73"/>
    </row>
    <row r="4" spans="1:14">
      <c r="A4" s="9" t="s">
        <v>40</v>
      </c>
      <c r="B4" s="9" t="s">
        <v>194</v>
      </c>
      <c r="C4" s="9" t="s">
        <v>155</v>
      </c>
      <c r="D4" s="152">
        <v>0.21293999999999999</v>
      </c>
      <c r="E4" s="152">
        <v>15.632300000000001</v>
      </c>
      <c r="F4" s="152">
        <v>4.3402099999999999</v>
      </c>
      <c r="G4" s="152">
        <v>50.467700000000001</v>
      </c>
      <c r="H4" s="152">
        <v>22.866800000000001</v>
      </c>
      <c r="I4" s="152">
        <v>0.40609000000000001</v>
      </c>
      <c r="J4" s="152">
        <v>4.7929500000000003</v>
      </c>
      <c r="K4" s="152">
        <v>0.16142000000000001</v>
      </c>
      <c r="L4" s="152">
        <v>0.56549000000000005</v>
      </c>
      <c r="M4" s="152">
        <f>SUM(D4:L4)</f>
        <v>99.445900000000009</v>
      </c>
      <c r="N4" s="152">
        <v>0.7167343990571956</v>
      </c>
    </row>
    <row r="5" spans="1:14">
      <c r="A5" s="9" t="s">
        <v>40</v>
      </c>
      <c r="B5" s="9" t="s">
        <v>194</v>
      </c>
      <c r="C5" s="9" t="s">
        <v>155</v>
      </c>
      <c r="D5" s="152">
        <v>0.21032000000000001</v>
      </c>
      <c r="E5" s="152">
        <v>15.7431</v>
      </c>
      <c r="F5" s="152">
        <v>4.2903700000000002</v>
      </c>
      <c r="G5" s="152">
        <v>50.623699999999999</v>
      </c>
      <c r="H5" s="152">
        <v>22.888400000000001</v>
      </c>
      <c r="I5" s="152">
        <v>0.38704</v>
      </c>
      <c r="J5" s="152">
        <v>4.8233100000000002</v>
      </c>
      <c r="K5" s="152">
        <v>0.14108999999999999</v>
      </c>
      <c r="L5" s="152">
        <v>0.63048999999999999</v>
      </c>
      <c r="M5" s="152">
        <f t="shared" ref="M5:M68" si="0">SUM(D5:L5)</f>
        <v>99.737820000000013</v>
      </c>
      <c r="N5" s="152">
        <v>0.71688703965203471</v>
      </c>
    </row>
    <row r="6" spans="1:14">
      <c r="A6" s="9" t="s">
        <v>40</v>
      </c>
      <c r="B6" s="9" t="s">
        <v>194</v>
      </c>
      <c r="C6" s="9" t="s">
        <v>155</v>
      </c>
      <c r="D6" s="152">
        <v>0.21883</v>
      </c>
      <c r="E6" s="152">
        <v>16.040900000000001</v>
      </c>
      <c r="F6" s="152">
        <v>3.8103899999999999</v>
      </c>
      <c r="G6" s="152">
        <v>51.037700000000001</v>
      </c>
      <c r="H6" s="152">
        <v>22.8062</v>
      </c>
      <c r="I6" s="152">
        <v>0.35400999999999999</v>
      </c>
      <c r="J6" s="152">
        <v>4.56609</v>
      </c>
      <c r="K6" s="152">
        <v>0.14563000000000001</v>
      </c>
      <c r="L6" s="152">
        <v>0.5625</v>
      </c>
      <c r="M6" s="152">
        <f t="shared" si="0"/>
        <v>99.54225000000001</v>
      </c>
      <c r="N6" s="152">
        <v>0.7315722720579505</v>
      </c>
    </row>
    <row r="7" spans="1:14">
      <c r="A7" s="9" t="s">
        <v>40</v>
      </c>
      <c r="B7" s="9" t="s">
        <v>194</v>
      </c>
      <c r="C7" s="9" t="s">
        <v>155</v>
      </c>
      <c r="D7" s="152">
        <v>0.23046</v>
      </c>
      <c r="E7" s="152">
        <v>15.7826</v>
      </c>
      <c r="F7" s="152">
        <v>4.0740400000000001</v>
      </c>
      <c r="G7" s="152">
        <v>50.797800000000002</v>
      </c>
      <c r="H7" s="152">
        <v>22.922899999999998</v>
      </c>
      <c r="I7" s="152">
        <v>0.39132</v>
      </c>
      <c r="J7" s="152">
        <v>4.5747999999999998</v>
      </c>
      <c r="K7" s="152">
        <v>7.8490000000000004E-2</v>
      </c>
      <c r="L7" s="152">
        <v>0.64878000000000002</v>
      </c>
      <c r="M7" s="152">
        <f t="shared" si="0"/>
        <v>99.501189999999994</v>
      </c>
      <c r="N7" s="152">
        <v>0.72799508617926723</v>
      </c>
    </row>
    <row r="8" spans="1:14">
      <c r="A8" s="9" t="s">
        <v>40</v>
      </c>
      <c r="B8" s="9" t="s">
        <v>194</v>
      </c>
      <c r="C8" s="9" t="s">
        <v>155</v>
      </c>
      <c r="D8" s="152">
        <v>0.21249999999999999</v>
      </c>
      <c r="E8" s="152">
        <v>15.9316</v>
      </c>
      <c r="F8" s="152">
        <v>3.7673899999999998</v>
      </c>
      <c r="G8" s="152">
        <v>51.2303</v>
      </c>
      <c r="H8" s="152">
        <v>22.963000000000001</v>
      </c>
      <c r="I8" s="152">
        <v>0.35750999999999999</v>
      </c>
      <c r="J8" s="152">
        <v>4.4166400000000001</v>
      </c>
      <c r="K8" s="152">
        <v>8.7419999999999998E-2</v>
      </c>
      <c r="L8" s="152">
        <v>0.47724</v>
      </c>
      <c r="M8" s="152">
        <f t="shared" si="0"/>
        <v>99.443600000000004</v>
      </c>
      <c r="N8" s="152">
        <v>0.73673341369970591</v>
      </c>
    </row>
    <row r="9" spans="1:14">
      <c r="A9" s="9" t="s">
        <v>40</v>
      </c>
      <c r="B9" s="9" t="s">
        <v>194</v>
      </c>
      <c r="C9" s="9" t="s">
        <v>156</v>
      </c>
      <c r="D9" s="152">
        <v>0.24162</v>
      </c>
      <c r="E9" s="152">
        <v>15.673999999999999</v>
      </c>
      <c r="F9" s="152">
        <v>4.58148</v>
      </c>
      <c r="G9" s="152">
        <v>50.3142</v>
      </c>
      <c r="H9" s="152">
        <v>23.148700000000002</v>
      </c>
      <c r="I9" s="152">
        <v>0.47001999999999999</v>
      </c>
      <c r="J9" s="152">
        <v>4.9310799999999997</v>
      </c>
      <c r="K9" s="152">
        <v>9.1850000000000001E-2</v>
      </c>
      <c r="L9" s="152">
        <v>0.35093999999999997</v>
      </c>
      <c r="M9" s="152">
        <f t="shared" si="0"/>
        <v>99.803889999999996</v>
      </c>
      <c r="N9" s="152">
        <v>0.7114783146741499</v>
      </c>
    </row>
    <row r="10" spans="1:14">
      <c r="A10" s="9" t="s">
        <v>40</v>
      </c>
      <c r="B10" s="9" t="s">
        <v>194</v>
      </c>
      <c r="C10" s="9" t="s">
        <v>156</v>
      </c>
      <c r="D10" s="152">
        <v>0.26186999999999999</v>
      </c>
      <c r="E10" s="152">
        <v>15.4278</v>
      </c>
      <c r="F10" s="152">
        <v>4.87873</v>
      </c>
      <c r="G10" s="152">
        <v>50.548999999999999</v>
      </c>
      <c r="H10" s="152">
        <v>22.812799999999999</v>
      </c>
      <c r="I10" s="152">
        <v>0.45001999999999998</v>
      </c>
      <c r="J10" s="152">
        <v>5.0909500000000003</v>
      </c>
      <c r="K10" s="152">
        <v>0.11423999999999999</v>
      </c>
      <c r="L10" s="152">
        <v>0.33365</v>
      </c>
      <c r="M10" s="152">
        <f t="shared" si="0"/>
        <v>99.919060000000002</v>
      </c>
      <c r="N10" s="152">
        <v>0.70158084733658566</v>
      </c>
    </row>
    <row r="11" spans="1:14">
      <c r="A11" s="9" t="s">
        <v>40</v>
      </c>
      <c r="B11" s="9" t="s">
        <v>194</v>
      </c>
      <c r="C11" s="9" t="s">
        <v>156</v>
      </c>
      <c r="D11" s="152">
        <v>0.21418999999999999</v>
      </c>
      <c r="E11" s="152">
        <v>15.7424</v>
      </c>
      <c r="F11" s="152">
        <v>4.4022899999999998</v>
      </c>
      <c r="G11" s="152">
        <v>50.36</v>
      </c>
      <c r="H11" s="152">
        <v>23.145299999999999</v>
      </c>
      <c r="I11" s="152">
        <v>0.38351000000000002</v>
      </c>
      <c r="J11" s="152">
        <v>5.1139200000000002</v>
      </c>
      <c r="K11" s="152">
        <v>0.10297000000000001</v>
      </c>
      <c r="L11" s="152">
        <v>0.43603999999999998</v>
      </c>
      <c r="M11" s="152">
        <f t="shared" si="0"/>
        <v>99.900620000000018</v>
      </c>
      <c r="N11" s="152">
        <v>0.70485360625417182</v>
      </c>
    </row>
    <row r="12" spans="1:14">
      <c r="A12" s="9" t="s">
        <v>40</v>
      </c>
      <c r="B12" s="9" t="s">
        <v>194</v>
      </c>
      <c r="C12" s="9" t="s">
        <v>156</v>
      </c>
      <c r="D12" s="152">
        <v>0.2311</v>
      </c>
      <c r="E12" s="152">
        <v>15.7248</v>
      </c>
      <c r="F12" s="152">
        <v>4.5416499999999997</v>
      </c>
      <c r="G12" s="152">
        <v>50.1708</v>
      </c>
      <c r="H12" s="152">
        <v>23.2529</v>
      </c>
      <c r="I12" s="152">
        <v>0.45826</v>
      </c>
      <c r="J12" s="152">
        <v>5.0675299999999996</v>
      </c>
      <c r="K12" s="152">
        <v>0.16347</v>
      </c>
      <c r="L12" s="152">
        <v>0.41345999999999999</v>
      </c>
      <c r="M12" s="152">
        <f t="shared" si="0"/>
        <v>100.02397000000001</v>
      </c>
      <c r="N12" s="152">
        <v>0.70651461235389135</v>
      </c>
    </row>
    <row r="13" spans="1:14">
      <c r="A13" s="9" t="s">
        <v>40</v>
      </c>
      <c r="B13" s="9" t="s">
        <v>195</v>
      </c>
      <c r="C13" s="9" t="s">
        <v>155</v>
      </c>
      <c r="D13" s="152">
        <v>0.21584999999999999</v>
      </c>
      <c r="E13" s="152">
        <v>15.7151</v>
      </c>
      <c r="F13" s="152">
        <v>4.4534599999999998</v>
      </c>
      <c r="G13" s="152">
        <v>50.930900000000001</v>
      </c>
      <c r="H13" s="152">
        <v>22.860199999999999</v>
      </c>
      <c r="I13" s="152">
        <v>0.42784</v>
      </c>
      <c r="J13" s="152">
        <v>4.9819800000000001</v>
      </c>
      <c r="K13" s="152">
        <v>0.19506000000000001</v>
      </c>
      <c r="L13" s="152">
        <v>0.48252</v>
      </c>
      <c r="M13" s="152">
        <f t="shared" si="0"/>
        <v>100.26290999999999</v>
      </c>
      <c r="N13" s="152">
        <v>0.70990543953051621</v>
      </c>
    </row>
    <row r="14" spans="1:14">
      <c r="A14" s="9" t="s">
        <v>40</v>
      </c>
      <c r="B14" s="9" t="s">
        <v>195</v>
      </c>
      <c r="C14" s="9" t="s">
        <v>155</v>
      </c>
      <c r="D14" s="152">
        <v>0.20698</v>
      </c>
      <c r="E14" s="152">
        <v>15.493399999999999</v>
      </c>
      <c r="F14" s="152">
        <v>4.4806400000000002</v>
      </c>
      <c r="G14" s="152">
        <v>51.0871</v>
      </c>
      <c r="H14" s="152">
        <v>22.957899999999999</v>
      </c>
      <c r="I14" s="152">
        <v>0.45365</v>
      </c>
      <c r="J14" s="152">
        <v>5.1038500000000004</v>
      </c>
      <c r="K14" s="152">
        <v>8.974E-2</v>
      </c>
      <c r="L14" s="152">
        <v>0.44846999999999998</v>
      </c>
      <c r="M14" s="152">
        <f t="shared" si="0"/>
        <v>100.32172999999999</v>
      </c>
      <c r="N14" s="152">
        <v>0.70193889042906221</v>
      </c>
    </row>
    <row r="15" spans="1:14">
      <c r="A15" s="9" t="s">
        <v>40</v>
      </c>
      <c r="B15" s="9" t="s">
        <v>195</v>
      </c>
      <c r="C15" s="9" t="s">
        <v>155</v>
      </c>
      <c r="D15" s="152">
        <v>0.19897000000000001</v>
      </c>
      <c r="E15" s="152">
        <v>15.605</v>
      </c>
      <c r="F15" s="152">
        <v>4.4724399999999997</v>
      </c>
      <c r="G15" s="152">
        <v>50.73</v>
      </c>
      <c r="H15" s="152">
        <v>23.1965</v>
      </c>
      <c r="I15" s="152">
        <v>0.45482</v>
      </c>
      <c r="J15" s="152">
        <v>5.0078399999999998</v>
      </c>
      <c r="K15" s="152">
        <v>0.12107999999999999</v>
      </c>
      <c r="L15" s="152">
        <v>0.23699999999999999</v>
      </c>
      <c r="M15" s="152">
        <f t="shared" si="0"/>
        <v>100.02364999999999</v>
      </c>
      <c r="N15" s="152">
        <v>0.70738494775939331</v>
      </c>
    </row>
    <row r="16" spans="1:14">
      <c r="A16" s="9" t="s">
        <v>40</v>
      </c>
      <c r="B16" s="9" t="s">
        <v>195</v>
      </c>
      <c r="C16" s="9" t="s">
        <v>155</v>
      </c>
      <c r="D16" s="152">
        <v>0.21887999999999999</v>
      </c>
      <c r="E16" s="152">
        <v>15.658300000000001</v>
      </c>
      <c r="F16" s="152">
        <v>4.3981599999999998</v>
      </c>
      <c r="G16" s="152">
        <v>51.142299999999999</v>
      </c>
      <c r="H16" s="152">
        <v>22.8354</v>
      </c>
      <c r="I16" s="152">
        <v>0.46612999999999999</v>
      </c>
      <c r="J16" s="152">
        <v>5.0310100000000002</v>
      </c>
      <c r="K16" s="152">
        <v>8.7489999999999998E-2</v>
      </c>
      <c r="L16" s="152">
        <v>0.40849999999999997</v>
      </c>
      <c r="M16" s="152">
        <f t="shared" si="0"/>
        <v>100.24617000000001</v>
      </c>
      <c r="N16" s="152">
        <v>0.70713538425361133</v>
      </c>
    </row>
    <row r="17" spans="1:14">
      <c r="A17" s="9" t="s">
        <v>40</v>
      </c>
      <c r="B17" s="9" t="s">
        <v>195</v>
      </c>
      <c r="C17" s="9" t="s">
        <v>156</v>
      </c>
      <c r="D17" s="152">
        <v>0.20584</v>
      </c>
      <c r="E17" s="152">
        <v>15.5236</v>
      </c>
      <c r="F17" s="152">
        <v>4.3973599999999999</v>
      </c>
      <c r="G17" s="152">
        <v>50.737900000000003</v>
      </c>
      <c r="H17" s="152">
        <v>22.7852</v>
      </c>
      <c r="I17" s="152">
        <v>0.40775</v>
      </c>
      <c r="J17" s="152">
        <v>4.4688100000000004</v>
      </c>
      <c r="K17" s="152">
        <v>7.3999999999999996E-2</v>
      </c>
      <c r="L17" s="152">
        <v>0.56022000000000005</v>
      </c>
      <c r="M17" s="152">
        <f t="shared" si="0"/>
        <v>99.160679999999999</v>
      </c>
      <c r="N17" s="152">
        <v>0.7293586737941582</v>
      </c>
    </row>
    <row r="18" spans="1:14">
      <c r="A18" s="9" t="s">
        <v>40</v>
      </c>
      <c r="B18" s="9" t="s">
        <v>195</v>
      </c>
      <c r="C18" s="9" t="s">
        <v>156</v>
      </c>
      <c r="D18" s="152">
        <v>0.22139</v>
      </c>
      <c r="E18" s="152">
        <v>15.617100000000001</v>
      </c>
      <c r="F18" s="152">
        <v>4.4555499999999997</v>
      </c>
      <c r="G18" s="152">
        <v>50.939799999999998</v>
      </c>
      <c r="H18" s="152">
        <v>22.954599999999999</v>
      </c>
      <c r="I18" s="152">
        <v>0.42497000000000001</v>
      </c>
      <c r="J18" s="152">
        <v>5.1430699999999998</v>
      </c>
      <c r="K18" s="152">
        <v>0.18387999999999999</v>
      </c>
      <c r="L18" s="152">
        <v>0.45391999999999999</v>
      </c>
      <c r="M18" s="152">
        <f t="shared" si="0"/>
        <v>100.39427999999999</v>
      </c>
      <c r="N18" s="152">
        <v>0.70200085872485318</v>
      </c>
    </row>
    <row r="19" spans="1:14">
      <c r="A19" s="9" t="s">
        <v>40</v>
      </c>
      <c r="B19" s="9" t="s">
        <v>195</v>
      </c>
      <c r="C19" s="9" t="s">
        <v>156</v>
      </c>
      <c r="D19" s="152">
        <v>0.2215</v>
      </c>
      <c r="E19" s="152">
        <v>15.543799999999999</v>
      </c>
      <c r="F19" s="152">
        <v>4.4645999999999999</v>
      </c>
      <c r="G19" s="152">
        <v>50.908700000000003</v>
      </c>
      <c r="H19" s="152">
        <v>22.8355</v>
      </c>
      <c r="I19" s="152">
        <v>0.42477999999999999</v>
      </c>
      <c r="J19" s="152">
        <v>4.84246</v>
      </c>
      <c r="K19" s="152">
        <v>0.1055</v>
      </c>
      <c r="L19" s="152">
        <v>0.43173</v>
      </c>
      <c r="M19" s="152">
        <f t="shared" si="0"/>
        <v>99.778570000000002</v>
      </c>
      <c r="N19" s="152">
        <v>0.71348538258302052</v>
      </c>
    </row>
    <row r="20" spans="1:14">
      <c r="A20" s="9" t="s">
        <v>40</v>
      </c>
      <c r="B20" s="9" t="s">
        <v>196</v>
      </c>
      <c r="C20" s="9" t="s">
        <v>155</v>
      </c>
      <c r="D20" s="152">
        <v>0.21306</v>
      </c>
      <c r="E20" s="152">
        <v>15.6646</v>
      </c>
      <c r="F20" s="152">
        <v>4.4885299999999999</v>
      </c>
      <c r="G20" s="152">
        <v>49.9983</v>
      </c>
      <c r="H20" s="152">
        <v>23.4831</v>
      </c>
      <c r="I20" s="152">
        <v>0.50000999999999995</v>
      </c>
      <c r="J20" s="152">
        <v>4.7047499999999998</v>
      </c>
      <c r="K20" s="152">
        <v>9.8650000000000002E-2</v>
      </c>
      <c r="L20" s="152">
        <v>0.36573</v>
      </c>
      <c r="M20" s="152">
        <f t="shared" si="0"/>
        <v>99.51673000000001</v>
      </c>
      <c r="N20" s="152">
        <v>0.72090515432131752</v>
      </c>
    </row>
    <row r="21" spans="1:14">
      <c r="A21" s="9" t="s">
        <v>40</v>
      </c>
      <c r="B21" s="9" t="s">
        <v>196</v>
      </c>
      <c r="C21" s="9" t="s">
        <v>155</v>
      </c>
      <c r="D21" s="152">
        <v>0.20327999999999999</v>
      </c>
      <c r="E21" s="152">
        <v>15.585599999999999</v>
      </c>
      <c r="F21" s="152">
        <v>4.4243800000000002</v>
      </c>
      <c r="G21" s="152">
        <v>49.881</v>
      </c>
      <c r="H21" s="152">
        <v>23.515999999999998</v>
      </c>
      <c r="I21" s="152">
        <v>0.50127999999999995</v>
      </c>
      <c r="J21" s="152">
        <v>4.8558399999999997</v>
      </c>
      <c r="K21" s="152">
        <v>0.10766000000000001</v>
      </c>
      <c r="L21" s="152">
        <v>0.47432000000000002</v>
      </c>
      <c r="M21" s="152">
        <f t="shared" si="0"/>
        <v>99.549359999999979</v>
      </c>
      <c r="N21" s="152">
        <v>0.71346965236521309</v>
      </c>
    </row>
    <row r="22" spans="1:14">
      <c r="A22" s="9" t="s">
        <v>40</v>
      </c>
      <c r="B22" s="9" t="s">
        <v>196</v>
      </c>
      <c r="C22" s="9" t="s">
        <v>155</v>
      </c>
      <c r="D22" s="152">
        <v>0.20444999999999999</v>
      </c>
      <c r="E22" s="152">
        <v>15.6614</v>
      </c>
      <c r="F22" s="152">
        <v>4.4124400000000001</v>
      </c>
      <c r="G22" s="152">
        <v>49.988700000000001</v>
      </c>
      <c r="H22" s="152">
        <v>23.5015</v>
      </c>
      <c r="I22" s="152">
        <v>0.49042999999999998</v>
      </c>
      <c r="J22" s="152">
        <v>4.923</v>
      </c>
      <c r="K22" s="152">
        <v>0.13455</v>
      </c>
      <c r="L22" s="152">
        <v>0.38278000000000001</v>
      </c>
      <c r="M22" s="152">
        <f t="shared" si="0"/>
        <v>99.699249999999992</v>
      </c>
      <c r="N22" s="152">
        <v>0.71165020085254005</v>
      </c>
    </row>
    <row r="23" spans="1:14">
      <c r="A23" s="9" t="s">
        <v>40</v>
      </c>
      <c r="B23" s="9" t="s">
        <v>196</v>
      </c>
      <c r="C23" s="9" t="s">
        <v>156</v>
      </c>
      <c r="D23" s="152">
        <v>0.22978999999999999</v>
      </c>
      <c r="E23" s="152">
        <v>15.571099999999999</v>
      </c>
      <c r="F23" s="152">
        <v>5.0388200000000003</v>
      </c>
      <c r="G23" s="152">
        <v>49.5321</v>
      </c>
      <c r="H23" s="152">
        <v>23.223600000000001</v>
      </c>
      <c r="I23" s="152">
        <v>0.54927999999999999</v>
      </c>
      <c r="J23" s="152">
        <v>5.2301000000000002</v>
      </c>
      <c r="K23" s="152">
        <v>0.13902999999999999</v>
      </c>
      <c r="L23" s="152">
        <v>0.28544999999999998</v>
      </c>
      <c r="M23" s="152">
        <f t="shared" si="0"/>
        <v>99.799269999999993</v>
      </c>
      <c r="N23" s="152">
        <v>0.69785740351106673</v>
      </c>
    </row>
    <row r="24" spans="1:14">
      <c r="A24" s="9" t="s">
        <v>40</v>
      </c>
      <c r="B24" s="9" t="s">
        <v>196</v>
      </c>
      <c r="C24" s="9" t="s">
        <v>156</v>
      </c>
      <c r="D24" s="152">
        <v>0.20669000000000001</v>
      </c>
      <c r="E24" s="152">
        <v>15.6532</v>
      </c>
      <c r="F24" s="152">
        <v>4.7719100000000001</v>
      </c>
      <c r="G24" s="152">
        <v>49.9163</v>
      </c>
      <c r="H24" s="152">
        <v>23.210899999999999</v>
      </c>
      <c r="I24" s="152">
        <v>0.48188999999999999</v>
      </c>
      <c r="J24" s="152">
        <v>5.3244199999999999</v>
      </c>
      <c r="K24" s="152">
        <v>0.16592999999999999</v>
      </c>
      <c r="L24" s="152">
        <v>0.27111000000000002</v>
      </c>
      <c r="M24" s="152">
        <f t="shared" si="0"/>
        <v>100.00235000000001</v>
      </c>
      <c r="N24" s="152">
        <v>0.69519074974223005</v>
      </c>
    </row>
    <row r="25" spans="1:14">
      <c r="A25" s="9" t="s">
        <v>40</v>
      </c>
      <c r="B25" s="9" t="s">
        <v>196</v>
      </c>
      <c r="C25" s="9" t="s">
        <v>156</v>
      </c>
      <c r="D25" s="152">
        <v>0.22170000000000001</v>
      </c>
      <c r="E25" s="152">
        <v>15.7639</v>
      </c>
      <c r="F25" s="152">
        <v>4.3987299999999996</v>
      </c>
      <c r="G25" s="152">
        <v>50.184199999999997</v>
      </c>
      <c r="H25" s="152">
        <v>23.497599999999998</v>
      </c>
      <c r="I25" s="152">
        <v>0.41760999999999998</v>
      </c>
      <c r="J25" s="152">
        <v>5.0162399999999998</v>
      </c>
      <c r="K25" s="152">
        <v>0.12562000000000001</v>
      </c>
      <c r="L25" s="152">
        <v>0.2114</v>
      </c>
      <c r="M25" s="152">
        <f t="shared" si="0"/>
        <v>99.836999999999975</v>
      </c>
      <c r="N25" s="152">
        <v>0.7091310970833663</v>
      </c>
    </row>
    <row r="26" spans="1:14">
      <c r="A26" s="9" t="s">
        <v>40</v>
      </c>
      <c r="B26" s="9" t="s">
        <v>197</v>
      </c>
      <c r="C26" s="9" t="s">
        <v>155</v>
      </c>
      <c r="D26" s="152">
        <v>0.21568000000000001</v>
      </c>
      <c r="E26" s="152">
        <v>15.5212</v>
      </c>
      <c r="F26" s="152">
        <v>4.6020200000000004</v>
      </c>
      <c r="G26" s="152">
        <v>50.545699999999997</v>
      </c>
      <c r="H26" s="152">
        <v>23.087199999999999</v>
      </c>
      <c r="I26" s="152">
        <v>0.45821000000000001</v>
      </c>
      <c r="J26" s="152">
        <v>4.6241599999999998</v>
      </c>
      <c r="K26" s="152">
        <v>5.3870000000000001E-2</v>
      </c>
      <c r="L26" s="152">
        <v>0.45191999999999999</v>
      </c>
      <c r="M26" s="152">
        <f t="shared" si="0"/>
        <v>99.559960000000004</v>
      </c>
      <c r="N26" s="152">
        <v>0.72252890404328518</v>
      </c>
    </row>
    <row r="27" spans="1:14">
      <c r="A27" s="9" t="s">
        <v>40</v>
      </c>
      <c r="B27" s="9" t="s">
        <v>197</v>
      </c>
      <c r="C27" s="9" t="s">
        <v>155</v>
      </c>
      <c r="D27" s="152">
        <v>0.21676000000000001</v>
      </c>
      <c r="E27" s="152">
        <v>15.411</v>
      </c>
      <c r="F27" s="152">
        <v>4.62202</v>
      </c>
      <c r="G27" s="152">
        <v>50.721600000000002</v>
      </c>
      <c r="H27" s="152">
        <v>23.0929</v>
      </c>
      <c r="I27" s="152">
        <v>0.46654000000000001</v>
      </c>
      <c r="J27" s="152">
        <v>4.6451900000000004</v>
      </c>
      <c r="K27" s="152">
        <v>9.869E-2</v>
      </c>
      <c r="L27" s="152">
        <v>0.34586</v>
      </c>
      <c r="M27" s="152">
        <f t="shared" si="0"/>
        <v>99.620560000000012</v>
      </c>
      <c r="N27" s="152">
        <v>0.7201849970435501</v>
      </c>
    </row>
    <row r="28" spans="1:14">
      <c r="A28" s="9" t="s">
        <v>40</v>
      </c>
      <c r="B28" s="9" t="s">
        <v>197</v>
      </c>
      <c r="C28" s="9" t="s">
        <v>155</v>
      </c>
      <c r="D28" s="152">
        <v>0.20752999999999999</v>
      </c>
      <c r="E28" s="152">
        <v>15.489699999999999</v>
      </c>
      <c r="F28" s="152">
        <v>4.4659199999999997</v>
      </c>
      <c r="G28" s="152">
        <v>50.558900000000001</v>
      </c>
      <c r="H28" s="152">
        <v>23.028199999999998</v>
      </c>
      <c r="I28" s="152">
        <v>0.46566000000000002</v>
      </c>
      <c r="J28" s="152">
        <v>4.6860499999999998</v>
      </c>
      <c r="K28" s="152">
        <v>0.12789</v>
      </c>
      <c r="L28" s="152">
        <v>0.34877999999999998</v>
      </c>
      <c r="M28" s="152">
        <f t="shared" si="0"/>
        <v>99.378629999999987</v>
      </c>
      <c r="N28" s="152">
        <v>0.71944525104423651</v>
      </c>
    </row>
    <row r="29" spans="1:14">
      <c r="A29" s="9" t="s">
        <v>40</v>
      </c>
      <c r="B29" s="9" t="s">
        <v>197</v>
      </c>
      <c r="C29" s="9" t="s">
        <v>156</v>
      </c>
      <c r="D29" s="152">
        <v>0.20422000000000001</v>
      </c>
      <c r="E29" s="152">
        <v>15.700799999999999</v>
      </c>
      <c r="F29" s="152">
        <v>4.2849000000000004</v>
      </c>
      <c r="G29" s="152">
        <v>50.9542</v>
      </c>
      <c r="H29" s="152">
        <v>23.022500000000001</v>
      </c>
      <c r="I29" s="152">
        <v>0.40431</v>
      </c>
      <c r="J29" s="152">
        <v>4.6193600000000004</v>
      </c>
      <c r="K29" s="152">
        <v>0.14132</v>
      </c>
      <c r="L29" s="152">
        <v>0.36304999999999998</v>
      </c>
      <c r="M29" s="152">
        <f t="shared" si="0"/>
        <v>99.694659999999985</v>
      </c>
      <c r="N29" s="152">
        <v>0.7250368720833531</v>
      </c>
    </row>
    <row r="30" spans="1:14">
      <c r="A30" s="9" t="s">
        <v>40</v>
      </c>
      <c r="B30" s="9" t="s">
        <v>197</v>
      </c>
      <c r="C30" s="9" t="s">
        <v>156</v>
      </c>
      <c r="D30" s="152">
        <v>0.22294</v>
      </c>
      <c r="E30" s="152">
        <v>15.799099999999999</v>
      </c>
      <c r="F30" s="152">
        <v>4.2236099999999999</v>
      </c>
      <c r="G30" s="152">
        <v>50.950299999999999</v>
      </c>
      <c r="H30" s="152">
        <v>23.0764</v>
      </c>
      <c r="I30" s="152">
        <v>0.39233000000000001</v>
      </c>
      <c r="J30" s="152">
        <v>4.6470000000000002</v>
      </c>
      <c r="K30" s="152">
        <v>9.6530000000000005E-2</v>
      </c>
      <c r="L30" s="152">
        <v>0.41765000000000002</v>
      </c>
      <c r="M30" s="152">
        <f t="shared" si="0"/>
        <v>99.825859999999992</v>
      </c>
      <c r="N30" s="152">
        <v>0.72509157550974435</v>
      </c>
    </row>
    <row r="31" spans="1:14">
      <c r="A31" s="9" t="s">
        <v>40</v>
      </c>
      <c r="B31" s="9" t="s">
        <v>197</v>
      </c>
      <c r="C31" s="9" t="s">
        <v>156</v>
      </c>
      <c r="D31" s="152">
        <v>0.21384</v>
      </c>
      <c r="E31" s="152">
        <v>15.6928</v>
      </c>
      <c r="F31" s="152">
        <v>4.2441700000000004</v>
      </c>
      <c r="G31" s="152">
        <v>51.1511</v>
      </c>
      <c r="H31" s="152">
        <v>23.041699999999999</v>
      </c>
      <c r="I31" s="152">
        <v>0.40821000000000002</v>
      </c>
      <c r="J31" s="152">
        <v>4.8795400000000004</v>
      </c>
      <c r="K31" s="152">
        <v>0.13902999999999999</v>
      </c>
      <c r="L31" s="152">
        <v>0.45416000000000001</v>
      </c>
      <c r="M31" s="152">
        <f t="shared" si="0"/>
        <v>100.22454999999999</v>
      </c>
      <c r="N31" s="152">
        <v>0.71387479679089927</v>
      </c>
    </row>
    <row r="32" spans="1:14">
      <c r="A32" s="9" t="s">
        <v>40</v>
      </c>
      <c r="B32" s="9" t="s">
        <v>198</v>
      </c>
      <c r="C32" s="9" t="s">
        <v>155</v>
      </c>
      <c r="D32" s="152">
        <v>0.21912999999999999</v>
      </c>
      <c r="E32" s="152">
        <v>15.4588</v>
      </c>
      <c r="F32" s="152">
        <v>4.4967300000000003</v>
      </c>
      <c r="G32" s="152">
        <v>50.741599999999998</v>
      </c>
      <c r="H32" s="152">
        <v>22.876300000000001</v>
      </c>
      <c r="I32" s="152">
        <v>0.57969999999999999</v>
      </c>
      <c r="J32" s="152">
        <v>5.0026000000000002</v>
      </c>
      <c r="K32" s="152">
        <v>9.1939999999999994E-2</v>
      </c>
      <c r="L32" s="152">
        <v>0.53400999999999998</v>
      </c>
      <c r="M32" s="152">
        <f t="shared" si="0"/>
        <v>100.00080999999999</v>
      </c>
      <c r="N32" s="152">
        <v>0.70564991979943426</v>
      </c>
    </row>
    <row r="33" spans="1:15">
      <c r="A33" s="9" t="s">
        <v>40</v>
      </c>
      <c r="B33" s="9" t="s">
        <v>198</v>
      </c>
      <c r="C33" s="9" t="s">
        <v>155</v>
      </c>
      <c r="D33" s="152">
        <v>0.22134999999999999</v>
      </c>
      <c r="E33" s="152">
        <v>15.4969</v>
      </c>
      <c r="F33" s="152">
        <v>4.50542</v>
      </c>
      <c r="G33" s="152">
        <v>50.661900000000003</v>
      </c>
      <c r="H33" s="152">
        <v>23.120799999999999</v>
      </c>
      <c r="I33" s="152">
        <v>0.58687999999999996</v>
      </c>
      <c r="J33" s="152">
        <v>4.5760800000000001</v>
      </c>
      <c r="K33" s="152">
        <v>8.2970000000000002E-2</v>
      </c>
      <c r="L33" s="152">
        <v>0.46301999999999999</v>
      </c>
      <c r="M33" s="152">
        <f t="shared" si="0"/>
        <v>99.715320000000006</v>
      </c>
      <c r="N33" s="152">
        <v>0.72430660243914724</v>
      </c>
    </row>
    <row r="34" spans="1:15">
      <c r="A34" s="9" t="s">
        <v>40</v>
      </c>
      <c r="B34" s="9" t="s">
        <v>198</v>
      </c>
      <c r="C34" s="9" t="s">
        <v>155</v>
      </c>
      <c r="D34" s="152">
        <v>0.21754999999999999</v>
      </c>
      <c r="E34" s="152">
        <v>15.6325</v>
      </c>
      <c r="F34" s="152">
        <v>4.3329800000000001</v>
      </c>
      <c r="G34" s="152">
        <v>50.891399999999997</v>
      </c>
      <c r="H34" s="152">
        <v>23.174600000000002</v>
      </c>
      <c r="I34" s="152">
        <v>0.51044</v>
      </c>
      <c r="J34" s="152">
        <v>4.7087599999999998</v>
      </c>
      <c r="K34" s="152">
        <v>6.7339999999999997E-2</v>
      </c>
      <c r="L34" s="152">
        <v>0.5292</v>
      </c>
      <c r="M34" s="152">
        <f t="shared" si="0"/>
        <v>100.06477</v>
      </c>
      <c r="N34" s="152">
        <v>0.7203211751563009</v>
      </c>
    </row>
    <row r="35" spans="1:15">
      <c r="A35" s="9" t="s">
        <v>40</v>
      </c>
      <c r="B35" s="9" t="s">
        <v>198</v>
      </c>
      <c r="C35" s="9" t="s">
        <v>156</v>
      </c>
      <c r="D35" s="152">
        <v>0.21032000000000001</v>
      </c>
      <c r="E35" s="152">
        <v>15.3055</v>
      </c>
      <c r="F35" s="152">
        <v>4.5156299999999998</v>
      </c>
      <c r="G35" s="152">
        <v>50.798000000000002</v>
      </c>
      <c r="H35" s="152">
        <v>22.821100000000001</v>
      </c>
      <c r="I35" s="152">
        <v>0.58087999999999995</v>
      </c>
      <c r="J35" s="152">
        <v>4.3666099999999997</v>
      </c>
      <c r="K35" s="152">
        <v>7.8630000000000005E-2</v>
      </c>
      <c r="L35" s="152">
        <v>0.42676999999999998</v>
      </c>
      <c r="M35" s="152">
        <f t="shared" si="0"/>
        <v>99.103440000000006</v>
      </c>
      <c r="N35" s="152">
        <v>0.73112892927814244</v>
      </c>
    </row>
    <row r="36" spans="1:15">
      <c r="A36" s="9" t="s">
        <v>40</v>
      </c>
      <c r="B36" s="9" t="s">
        <v>198</v>
      </c>
      <c r="C36" s="9" t="s">
        <v>156</v>
      </c>
      <c r="D36" s="152">
        <v>0.21834000000000001</v>
      </c>
      <c r="E36" s="152">
        <v>15.3058</v>
      </c>
      <c r="F36" s="152">
        <v>4.71814</v>
      </c>
      <c r="G36" s="152">
        <v>50.752899999999997</v>
      </c>
      <c r="H36" s="152">
        <v>22.733000000000001</v>
      </c>
      <c r="I36" s="152">
        <v>0.49731999999999998</v>
      </c>
      <c r="J36" s="152">
        <v>4.7300700000000004</v>
      </c>
      <c r="K36" s="152">
        <v>0.13691999999999999</v>
      </c>
      <c r="L36" s="152">
        <v>0.41177999999999998</v>
      </c>
      <c r="M36" s="152">
        <f t="shared" si="0"/>
        <v>99.504270000000005</v>
      </c>
      <c r="N36" s="152">
        <v>0.71512748217759869</v>
      </c>
    </row>
    <row r="37" spans="1:15">
      <c r="A37" s="83" t="s">
        <v>202</v>
      </c>
    </row>
    <row r="38" spans="1:15">
      <c r="A38" s="9" t="s">
        <v>120</v>
      </c>
      <c r="B38" s="5" t="s">
        <v>194</v>
      </c>
      <c r="C38" s="9" t="s">
        <v>155</v>
      </c>
      <c r="D38" s="55">
        <v>0.19708000000000001</v>
      </c>
      <c r="E38" s="55">
        <v>15.088800000000001</v>
      </c>
      <c r="F38" s="152">
        <v>4.0983499999999999</v>
      </c>
      <c r="G38" s="55">
        <v>50.396500000000003</v>
      </c>
      <c r="H38" s="55">
        <v>23.010300000000001</v>
      </c>
      <c r="I38" s="152">
        <v>0.41558</v>
      </c>
      <c r="J38" s="55">
        <v>5.8390599999999999</v>
      </c>
      <c r="K38" s="55">
        <v>0.16802</v>
      </c>
      <c r="L38" s="55">
        <v>0.10538</v>
      </c>
      <c r="M38" s="152">
        <f t="shared" si="0"/>
        <v>99.319070000000011</v>
      </c>
      <c r="N38" s="55">
        <v>0.66719192707263997</v>
      </c>
      <c r="O38" s="5"/>
    </row>
    <row r="39" spans="1:15">
      <c r="A39" s="9" t="s">
        <v>120</v>
      </c>
      <c r="B39" s="5" t="s">
        <v>194</v>
      </c>
      <c r="C39" s="9" t="s">
        <v>155</v>
      </c>
      <c r="D39" s="55">
        <v>0.19441</v>
      </c>
      <c r="E39" s="55">
        <v>15.2159</v>
      </c>
      <c r="F39" s="152">
        <v>4.2363200000000001</v>
      </c>
      <c r="G39" s="55">
        <v>50.023699999999998</v>
      </c>
      <c r="H39" s="55">
        <v>23.134699999999999</v>
      </c>
      <c r="I39" s="152">
        <v>0.43567</v>
      </c>
      <c r="J39" s="55">
        <v>5.9706999999999999</v>
      </c>
      <c r="K39" s="55">
        <v>0.17038</v>
      </c>
      <c r="L39" s="55">
        <v>0.13108</v>
      </c>
      <c r="M39" s="152">
        <f t="shared" si="0"/>
        <v>99.512859999999975</v>
      </c>
      <c r="N39" s="55">
        <v>0.6640965791273572</v>
      </c>
      <c r="O39" s="5"/>
    </row>
    <row r="40" spans="1:15">
      <c r="A40" s="9" t="s">
        <v>120</v>
      </c>
      <c r="B40" s="5" t="s">
        <v>194</v>
      </c>
      <c r="C40" s="9" t="s">
        <v>156</v>
      </c>
      <c r="D40" s="55">
        <v>0.20341999999999999</v>
      </c>
      <c r="E40" s="55">
        <v>14.275399999999999</v>
      </c>
      <c r="F40" s="55">
        <v>6.2626400000000002</v>
      </c>
      <c r="G40" s="55">
        <v>48.561599999999999</v>
      </c>
      <c r="H40" s="55">
        <v>22.959800000000001</v>
      </c>
      <c r="I40" s="55">
        <v>0.49858999999999998</v>
      </c>
      <c r="J40" s="55">
        <v>6.3060200000000002</v>
      </c>
      <c r="K40" s="152">
        <v>0.14555000000000001</v>
      </c>
      <c r="L40" s="55">
        <v>0.12230000000000001</v>
      </c>
      <c r="M40" s="152">
        <f t="shared" si="0"/>
        <v>99.335319999999996</v>
      </c>
      <c r="N40" s="55">
        <v>0.6371844321722081</v>
      </c>
      <c r="O40" s="5"/>
    </row>
    <row r="41" spans="1:15">
      <c r="A41" s="9" t="s">
        <v>120</v>
      </c>
      <c r="B41" s="5" t="s">
        <v>194</v>
      </c>
      <c r="C41" s="9" t="s">
        <v>156</v>
      </c>
      <c r="D41" s="55">
        <v>0.18362000000000001</v>
      </c>
      <c r="E41" s="55">
        <v>14.317299999999999</v>
      </c>
      <c r="F41" s="55">
        <v>5.9046200000000004</v>
      </c>
      <c r="G41" s="55">
        <v>48.871699999999997</v>
      </c>
      <c r="H41" s="55">
        <v>23.142800000000001</v>
      </c>
      <c r="I41" s="55">
        <v>0.52461000000000002</v>
      </c>
      <c r="J41" s="55">
        <v>6.3857200000000001</v>
      </c>
      <c r="K41" s="55">
        <v>0.15676999999999999</v>
      </c>
      <c r="L41" s="55">
        <v>9.1020000000000004E-2</v>
      </c>
      <c r="M41" s="152">
        <f t="shared" si="0"/>
        <v>99.578159999999997</v>
      </c>
      <c r="N41" s="55">
        <v>0.63495460512526336</v>
      </c>
      <c r="O41" s="5"/>
    </row>
    <row r="42" spans="1:15">
      <c r="A42" s="9" t="s">
        <v>120</v>
      </c>
      <c r="B42" s="5" t="s">
        <v>194</v>
      </c>
      <c r="C42" s="9" t="s">
        <v>156</v>
      </c>
      <c r="D42" s="55">
        <v>0.20293</v>
      </c>
      <c r="E42" s="55">
        <v>14.3949</v>
      </c>
      <c r="F42" s="55">
        <v>6.1550000000000002</v>
      </c>
      <c r="G42" s="55">
        <v>48.172600000000003</v>
      </c>
      <c r="H42" s="55">
        <v>23.141999999999999</v>
      </c>
      <c r="I42" s="55">
        <v>0.52500000000000002</v>
      </c>
      <c r="J42" s="55">
        <v>6.4075699999999998</v>
      </c>
      <c r="K42" s="55">
        <v>0.19259999999999999</v>
      </c>
      <c r="L42" s="55">
        <v>0.17065</v>
      </c>
      <c r="M42" s="152">
        <f t="shared" si="0"/>
        <v>99.363249999999994</v>
      </c>
      <c r="N42" s="55">
        <v>0.63541622441465351</v>
      </c>
      <c r="O42" s="5"/>
    </row>
    <row r="43" spans="1:15">
      <c r="A43" s="9" t="s">
        <v>120</v>
      </c>
      <c r="B43" s="5" t="s">
        <v>195</v>
      </c>
      <c r="C43" s="9" t="s">
        <v>155</v>
      </c>
      <c r="D43" s="55">
        <v>0.16775999999999999</v>
      </c>
      <c r="E43" s="55">
        <v>15.339499999999999</v>
      </c>
      <c r="F43" s="55">
        <v>4.1658299999999997</v>
      </c>
      <c r="G43" s="55">
        <v>50.399700000000003</v>
      </c>
      <c r="H43" s="55">
        <v>23.029900000000001</v>
      </c>
      <c r="I43" s="55">
        <v>0.43970999999999999</v>
      </c>
      <c r="J43" s="55">
        <v>5.23332</v>
      </c>
      <c r="K43" s="55">
        <v>0.10759000000000001</v>
      </c>
      <c r="L43" s="55">
        <v>0.59345999999999999</v>
      </c>
      <c r="M43" s="152">
        <f t="shared" si="0"/>
        <v>99.476770000000002</v>
      </c>
      <c r="N43" s="55">
        <v>0.69455728271104178</v>
      </c>
      <c r="O43" s="5"/>
    </row>
    <row r="44" spans="1:15">
      <c r="A44" s="9" t="s">
        <v>120</v>
      </c>
      <c r="B44" s="5" t="s">
        <v>195</v>
      </c>
      <c r="C44" s="9" t="s">
        <v>155</v>
      </c>
      <c r="D44" s="55">
        <v>0.26646999999999998</v>
      </c>
      <c r="E44" s="55">
        <v>14.8385</v>
      </c>
      <c r="F44" s="55">
        <v>4.9856299999999996</v>
      </c>
      <c r="G44" s="55">
        <v>50.779600000000002</v>
      </c>
      <c r="H44" s="55">
        <v>22.325800000000001</v>
      </c>
      <c r="I44" s="55">
        <v>0.44651999999999997</v>
      </c>
      <c r="J44" s="55">
        <v>5.7213200000000004</v>
      </c>
      <c r="K44" s="55">
        <v>7.3999999999999996E-2</v>
      </c>
      <c r="L44" s="55">
        <v>0.42482999999999999</v>
      </c>
      <c r="M44" s="152">
        <f t="shared" si="0"/>
        <v>99.862670000000008</v>
      </c>
      <c r="N44" s="55">
        <v>0.66799997909700559</v>
      </c>
      <c r="O44" s="5"/>
    </row>
    <row r="45" spans="1:15">
      <c r="A45" s="9" t="s">
        <v>120</v>
      </c>
      <c r="B45" s="5" t="s">
        <v>195</v>
      </c>
      <c r="C45" s="9" t="s">
        <v>155</v>
      </c>
      <c r="D45" s="55">
        <v>0.16693</v>
      </c>
      <c r="E45" s="55">
        <v>15.3713</v>
      </c>
      <c r="F45" s="55">
        <v>3.9458299999999999</v>
      </c>
      <c r="G45" s="55">
        <v>50.766399999999997</v>
      </c>
      <c r="H45" s="55">
        <v>23.099799999999998</v>
      </c>
      <c r="I45" s="55">
        <v>0.40321000000000001</v>
      </c>
      <c r="J45" s="55">
        <v>5.5711300000000001</v>
      </c>
      <c r="K45" s="55">
        <v>0.17266999999999999</v>
      </c>
      <c r="L45" s="55">
        <v>0.35658000000000001</v>
      </c>
      <c r="M45" s="152">
        <f t="shared" si="0"/>
        <v>99.853849999999994</v>
      </c>
      <c r="N45" s="55">
        <v>0.68157770315233268</v>
      </c>
      <c r="O45" s="5"/>
    </row>
    <row r="46" spans="1:15">
      <c r="A46" s="9" t="s">
        <v>120</v>
      </c>
      <c r="B46" s="5" t="s">
        <v>195</v>
      </c>
      <c r="C46" s="9" t="s">
        <v>156</v>
      </c>
      <c r="D46" s="55">
        <v>0.19636999999999999</v>
      </c>
      <c r="E46" s="55">
        <v>14.3452</v>
      </c>
      <c r="F46" s="55">
        <v>5.8224799999999997</v>
      </c>
      <c r="G46" s="55">
        <v>48.900199999999998</v>
      </c>
      <c r="H46" s="55">
        <v>22.884499999999999</v>
      </c>
      <c r="I46" s="55">
        <v>0.54708999999999997</v>
      </c>
      <c r="J46" s="55">
        <v>6.5098399999999996</v>
      </c>
      <c r="K46" s="55">
        <v>0.10524</v>
      </c>
      <c r="L46" s="55">
        <v>0.14784</v>
      </c>
      <c r="M46" s="152">
        <f t="shared" si="0"/>
        <v>99.458759999999998</v>
      </c>
      <c r="N46" s="55">
        <v>0.63093461583906241</v>
      </c>
      <c r="O46" s="5"/>
    </row>
    <row r="47" spans="1:15">
      <c r="A47" s="9" t="s">
        <v>120</v>
      </c>
      <c r="B47" s="5" t="s">
        <v>195</v>
      </c>
      <c r="C47" s="9" t="s">
        <v>156</v>
      </c>
      <c r="D47" s="55">
        <v>0.22125</v>
      </c>
      <c r="E47" s="55">
        <v>14.230600000000001</v>
      </c>
      <c r="F47" s="55">
        <v>6.0336299999999996</v>
      </c>
      <c r="G47" s="55">
        <v>48.679900000000004</v>
      </c>
      <c r="H47" s="55">
        <v>22.925699999999999</v>
      </c>
      <c r="I47" s="55">
        <v>0.61641999999999997</v>
      </c>
      <c r="J47" s="55">
        <v>6.5965199999999999</v>
      </c>
      <c r="K47" s="55">
        <v>0.17906</v>
      </c>
      <c r="L47" s="55">
        <v>8.8080000000000006E-2</v>
      </c>
      <c r="M47" s="152">
        <f t="shared" si="0"/>
        <v>99.57116000000002</v>
      </c>
      <c r="N47" s="55">
        <v>0.62597299716316301</v>
      </c>
      <c r="O47" s="5"/>
    </row>
    <row r="48" spans="1:15">
      <c r="A48" s="9" t="s">
        <v>120</v>
      </c>
      <c r="B48" s="5" t="s">
        <v>195</v>
      </c>
      <c r="C48" s="9" t="s">
        <v>156</v>
      </c>
      <c r="D48" s="55">
        <v>0.21284</v>
      </c>
      <c r="E48" s="55">
        <v>14.456799999999999</v>
      </c>
      <c r="F48" s="55">
        <v>5.50291</v>
      </c>
      <c r="G48" s="55">
        <v>49.279699999999998</v>
      </c>
      <c r="H48" s="55">
        <v>22.964500000000001</v>
      </c>
      <c r="I48" s="55">
        <v>0.53220999999999996</v>
      </c>
      <c r="J48" s="55">
        <v>6.3845400000000003</v>
      </c>
      <c r="K48" s="55">
        <v>0.17713999999999999</v>
      </c>
      <c r="L48" s="55">
        <v>0.1196</v>
      </c>
      <c r="M48" s="152">
        <f t="shared" si="0"/>
        <v>99.630240000000001</v>
      </c>
      <c r="N48" s="55">
        <v>0.63724298440345051</v>
      </c>
      <c r="O48" s="5"/>
    </row>
    <row r="49" spans="1:15">
      <c r="A49" s="9" t="s">
        <v>120</v>
      </c>
      <c r="B49" s="5" t="s">
        <v>196</v>
      </c>
      <c r="C49" s="9" t="s">
        <v>155</v>
      </c>
      <c r="D49" s="55">
        <v>0.19536000000000001</v>
      </c>
      <c r="E49" s="55">
        <v>14.969200000000001</v>
      </c>
      <c r="F49" s="55">
        <v>5.1284299999999998</v>
      </c>
      <c r="G49" s="55">
        <v>49.971899999999998</v>
      </c>
      <c r="H49" s="55">
        <v>23.1112</v>
      </c>
      <c r="I49" s="55">
        <v>0.63563999999999998</v>
      </c>
      <c r="J49" s="55">
        <v>5.4546000000000001</v>
      </c>
      <c r="K49" s="55">
        <v>0.13008</v>
      </c>
      <c r="L49" s="55">
        <v>9.7030000000000005E-2</v>
      </c>
      <c r="M49" s="152">
        <f t="shared" si="0"/>
        <v>99.69344000000001</v>
      </c>
      <c r="N49" s="55">
        <v>0.68041209915646006</v>
      </c>
      <c r="O49" s="5"/>
    </row>
    <row r="50" spans="1:15">
      <c r="A50" s="9" t="s">
        <v>120</v>
      </c>
      <c r="B50" s="5" t="s">
        <v>196</v>
      </c>
      <c r="C50" s="9" t="s">
        <v>155</v>
      </c>
      <c r="D50" s="55">
        <v>0.17935000000000001</v>
      </c>
      <c r="E50" s="55">
        <v>14.976599999999999</v>
      </c>
      <c r="F50" s="55">
        <v>5.0038799999999997</v>
      </c>
      <c r="G50" s="55">
        <v>49.933900000000001</v>
      </c>
      <c r="H50" s="55">
        <v>23.128299999999999</v>
      </c>
      <c r="I50" s="55">
        <v>0.61507999999999996</v>
      </c>
      <c r="J50" s="55">
        <v>5.4168500000000002</v>
      </c>
      <c r="K50" s="55">
        <v>7.4010000000000006E-2</v>
      </c>
      <c r="L50" s="55">
        <v>0.10843999999999999</v>
      </c>
      <c r="M50" s="152">
        <f t="shared" si="0"/>
        <v>99.436409999999995</v>
      </c>
      <c r="N50" s="55">
        <v>0.68202805346076756</v>
      </c>
      <c r="O50" s="5"/>
    </row>
    <row r="51" spans="1:15">
      <c r="A51" s="9" t="s">
        <v>120</v>
      </c>
      <c r="B51" s="5" t="s">
        <v>196</v>
      </c>
      <c r="C51" s="9" t="s">
        <v>155</v>
      </c>
      <c r="D51" s="55">
        <v>0.20458000000000001</v>
      </c>
      <c r="E51" s="55">
        <v>15.065200000000001</v>
      </c>
      <c r="F51" s="55">
        <v>5.0886199999999997</v>
      </c>
      <c r="G51" s="55">
        <v>49.854599999999998</v>
      </c>
      <c r="H51" s="55">
        <v>23.257000000000001</v>
      </c>
      <c r="I51" s="55">
        <v>0.63575000000000004</v>
      </c>
      <c r="J51" s="55">
        <v>5.1553899999999997</v>
      </c>
      <c r="K51" s="55">
        <v>0.13916000000000001</v>
      </c>
      <c r="L51" s="55">
        <v>0.14574000000000001</v>
      </c>
      <c r="M51" s="152">
        <f t="shared" si="0"/>
        <v>99.546040000000005</v>
      </c>
      <c r="N51" s="55">
        <v>0.69391248422705709</v>
      </c>
      <c r="O51" s="5"/>
    </row>
    <row r="52" spans="1:15">
      <c r="A52" s="9" t="s">
        <v>120</v>
      </c>
      <c r="B52" s="5" t="s">
        <v>196</v>
      </c>
      <c r="C52" s="9" t="s">
        <v>156</v>
      </c>
      <c r="D52" s="55">
        <v>0.18817999999999999</v>
      </c>
      <c r="E52" s="55">
        <v>15.293200000000001</v>
      </c>
      <c r="F52" s="55">
        <v>4.0844199999999997</v>
      </c>
      <c r="G52" s="55">
        <v>50.738399999999999</v>
      </c>
      <c r="H52" s="55">
        <v>23.081299999999999</v>
      </c>
      <c r="I52" s="55">
        <v>0.42631999999999998</v>
      </c>
      <c r="J52" s="55">
        <v>5.4312199999999997</v>
      </c>
      <c r="K52" s="55">
        <v>0.13677</v>
      </c>
      <c r="L52" s="55">
        <v>0.14835000000000001</v>
      </c>
      <c r="M52" s="152">
        <f t="shared" si="0"/>
        <v>99.528159999999986</v>
      </c>
      <c r="N52" s="55">
        <v>0.68597673003598647</v>
      </c>
      <c r="O52" s="5"/>
    </row>
    <row r="53" spans="1:15">
      <c r="A53" s="9" t="s">
        <v>120</v>
      </c>
      <c r="B53" s="5" t="s">
        <v>196</v>
      </c>
      <c r="C53" s="9" t="s">
        <v>156</v>
      </c>
      <c r="D53" s="55">
        <v>0.19531999999999999</v>
      </c>
      <c r="E53" s="55">
        <v>14.746700000000001</v>
      </c>
      <c r="F53" s="55">
        <v>4.9577099999999996</v>
      </c>
      <c r="G53" s="55">
        <v>49.730200000000004</v>
      </c>
      <c r="H53" s="55">
        <v>23.092099999999999</v>
      </c>
      <c r="I53" s="55">
        <v>0.54617000000000004</v>
      </c>
      <c r="J53" s="55">
        <v>5.9083199999999998</v>
      </c>
      <c r="K53" s="55">
        <v>0.18814</v>
      </c>
      <c r="L53" s="55">
        <v>0.25341000000000002</v>
      </c>
      <c r="M53" s="152">
        <f t="shared" si="0"/>
        <v>99.618070000000017</v>
      </c>
      <c r="N53" s="55">
        <v>0.65943753360152757</v>
      </c>
      <c r="O53" s="5"/>
    </row>
    <row r="54" spans="1:15">
      <c r="A54" s="9" t="s">
        <v>120</v>
      </c>
      <c r="B54" s="5" t="s">
        <v>196</v>
      </c>
      <c r="C54" s="9" t="s">
        <v>156</v>
      </c>
      <c r="D54" s="55">
        <v>0.18181</v>
      </c>
      <c r="E54" s="55">
        <v>15.2666</v>
      </c>
      <c r="F54" s="55">
        <v>4.17624</v>
      </c>
      <c r="G54" s="55">
        <v>50.842199999999998</v>
      </c>
      <c r="H54" s="55">
        <v>23.1614</v>
      </c>
      <c r="I54" s="55">
        <v>0.47937999999999997</v>
      </c>
      <c r="J54" s="55">
        <v>5.3983100000000004</v>
      </c>
      <c r="K54" s="55">
        <v>5.6099999999999997E-2</v>
      </c>
      <c r="L54" s="55">
        <v>0.17988999999999999</v>
      </c>
      <c r="M54" s="152">
        <f t="shared" si="0"/>
        <v>99.741929999999996</v>
      </c>
      <c r="N54" s="55">
        <v>0.68691017674551869</v>
      </c>
      <c r="O54" s="5"/>
    </row>
    <row r="55" spans="1:15">
      <c r="A55" s="9" t="s">
        <v>120</v>
      </c>
      <c r="B55" s="5" t="s">
        <v>197</v>
      </c>
      <c r="C55" s="9" t="s">
        <v>155</v>
      </c>
      <c r="D55" s="55">
        <v>0.19825999999999999</v>
      </c>
      <c r="E55" s="55">
        <v>14.9818</v>
      </c>
      <c r="F55" s="55">
        <v>4.6139299999999999</v>
      </c>
      <c r="G55" s="55">
        <v>50.174999999999997</v>
      </c>
      <c r="H55" s="55">
        <v>23.261500000000002</v>
      </c>
      <c r="I55" s="55">
        <v>0.55278000000000005</v>
      </c>
      <c r="J55" s="55">
        <v>5.4259899999999996</v>
      </c>
      <c r="K55" s="55">
        <v>0.12329</v>
      </c>
      <c r="L55" s="55">
        <v>0.26815</v>
      </c>
      <c r="M55" s="152">
        <f t="shared" si="0"/>
        <v>99.600699999999989</v>
      </c>
      <c r="N55" s="55">
        <v>0.681736273454844</v>
      </c>
      <c r="O55" s="5"/>
    </row>
    <row r="56" spans="1:15">
      <c r="A56" s="9" t="s">
        <v>120</v>
      </c>
      <c r="B56" s="5" t="s">
        <v>197</v>
      </c>
      <c r="C56" s="9" t="s">
        <v>155</v>
      </c>
      <c r="D56" s="55">
        <v>0.17784</v>
      </c>
      <c r="E56" s="55">
        <v>15.512</v>
      </c>
      <c r="F56" s="55">
        <v>4.2163899999999996</v>
      </c>
      <c r="G56" s="55">
        <v>51.103700000000003</v>
      </c>
      <c r="H56" s="55">
        <v>23.286799999999999</v>
      </c>
      <c r="I56" s="55">
        <v>0.47992000000000001</v>
      </c>
      <c r="J56" s="55">
        <v>5.20296</v>
      </c>
      <c r="K56" s="55">
        <v>0.12791</v>
      </c>
      <c r="L56" s="55">
        <v>0.19711999999999999</v>
      </c>
      <c r="M56" s="152">
        <f t="shared" si="0"/>
        <v>100.30464000000001</v>
      </c>
      <c r="N56" s="55">
        <v>0.69815269400967128</v>
      </c>
      <c r="O56" s="5"/>
    </row>
    <row r="57" spans="1:15">
      <c r="A57" s="9" t="s">
        <v>120</v>
      </c>
      <c r="B57" s="5" t="s">
        <v>197</v>
      </c>
      <c r="C57" s="9" t="s">
        <v>155</v>
      </c>
      <c r="D57" s="55">
        <v>0.1802</v>
      </c>
      <c r="E57" s="55">
        <v>15.4062</v>
      </c>
      <c r="F57" s="55">
        <v>4.11266</v>
      </c>
      <c r="G57" s="55">
        <v>50.665500000000002</v>
      </c>
      <c r="H57" s="55">
        <v>23.1435</v>
      </c>
      <c r="I57" s="55">
        <v>0.46639000000000003</v>
      </c>
      <c r="J57" s="55">
        <v>5.2431900000000002</v>
      </c>
      <c r="K57" s="55">
        <v>9.4210000000000002E-2</v>
      </c>
      <c r="L57" s="55">
        <v>0.37404999999999999</v>
      </c>
      <c r="M57" s="152">
        <f t="shared" si="0"/>
        <v>99.685900000000004</v>
      </c>
      <c r="N57" s="55">
        <v>0.69507822880879133</v>
      </c>
      <c r="O57" s="5"/>
    </row>
    <row r="58" spans="1:15">
      <c r="A58" s="9" t="s">
        <v>120</v>
      </c>
      <c r="B58" s="5" t="s">
        <v>197</v>
      </c>
      <c r="C58" s="9" t="s">
        <v>156</v>
      </c>
      <c r="D58" s="55">
        <v>0.20302000000000001</v>
      </c>
      <c r="E58" s="55">
        <v>14.7583</v>
      </c>
      <c r="F58" s="55">
        <v>5.3699500000000002</v>
      </c>
      <c r="G58" s="55">
        <v>49.237299999999998</v>
      </c>
      <c r="H58" s="55">
        <v>22.8735</v>
      </c>
      <c r="I58" s="55">
        <v>0.55674000000000001</v>
      </c>
      <c r="J58" s="55">
        <v>6.5566399999999998</v>
      </c>
      <c r="K58" s="55">
        <v>0.15911</v>
      </c>
      <c r="L58" s="55">
        <v>0.13655999999999999</v>
      </c>
      <c r="M58" s="152">
        <f t="shared" si="0"/>
        <v>99.851120000000009</v>
      </c>
      <c r="N58" s="55">
        <v>0.63586343387288646</v>
      </c>
      <c r="O58" s="5"/>
    </row>
    <row r="59" spans="1:15">
      <c r="A59" s="9" t="s">
        <v>120</v>
      </c>
      <c r="B59" s="5" t="s">
        <v>197</v>
      </c>
      <c r="C59" s="9" t="s">
        <v>156</v>
      </c>
      <c r="D59" s="55">
        <v>0.1976</v>
      </c>
      <c r="E59" s="55">
        <v>14.6408</v>
      </c>
      <c r="F59" s="55">
        <v>5.3303799999999999</v>
      </c>
      <c r="G59" s="55">
        <v>49.5762</v>
      </c>
      <c r="H59" s="55">
        <v>22.741099999999999</v>
      </c>
      <c r="I59" s="55">
        <v>0.55169999999999997</v>
      </c>
      <c r="J59" s="55">
        <v>6.3456599999999996</v>
      </c>
      <c r="K59" s="55">
        <v>0.14341999999999999</v>
      </c>
      <c r="L59" s="55">
        <v>7.1150000000000005E-2</v>
      </c>
      <c r="M59" s="152">
        <f t="shared" si="0"/>
        <v>99.598010000000002</v>
      </c>
      <c r="N59" s="55">
        <v>0.641566306647124</v>
      </c>
      <c r="O59" s="5"/>
    </row>
    <row r="60" spans="1:15">
      <c r="A60" s="9" t="s">
        <v>120</v>
      </c>
      <c r="B60" s="5" t="s">
        <v>197</v>
      </c>
      <c r="C60" s="9" t="s">
        <v>156</v>
      </c>
      <c r="D60" s="55">
        <v>0.20091999999999999</v>
      </c>
      <c r="E60" s="55">
        <v>14.6998</v>
      </c>
      <c r="F60" s="55">
        <v>5.4073799999999999</v>
      </c>
      <c r="G60" s="55">
        <v>49.153799999999997</v>
      </c>
      <c r="H60" s="55">
        <v>23.233000000000001</v>
      </c>
      <c r="I60" s="55">
        <v>0.59653</v>
      </c>
      <c r="J60" s="55">
        <v>5.8245399999999998</v>
      </c>
      <c r="K60" s="55">
        <v>0.14116000000000001</v>
      </c>
      <c r="L60" s="55">
        <v>9.4020000000000006E-2</v>
      </c>
      <c r="M60" s="152">
        <f t="shared" si="0"/>
        <v>99.351150000000004</v>
      </c>
      <c r="N60" s="55">
        <v>0.66192446123747362</v>
      </c>
      <c r="O60" s="5"/>
    </row>
    <row r="61" spans="1:15">
      <c r="A61" s="9" t="s">
        <v>120</v>
      </c>
      <c r="B61" s="5" t="s">
        <v>198</v>
      </c>
      <c r="C61" s="9" t="s">
        <v>155</v>
      </c>
      <c r="D61" s="55">
        <v>0.18486</v>
      </c>
      <c r="E61" s="55">
        <v>13.8337</v>
      </c>
      <c r="F61" s="55">
        <v>6.3751300000000004</v>
      </c>
      <c r="G61" s="55">
        <v>48.873600000000003</v>
      </c>
      <c r="H61" s="55">
        <v>22.854399999999998</v>
      </c>
      <c r="I61" s="55">
        <v>0.57640999999999998</v>
      </c>
      <c r="J61" s="55">
        <v>6.4261299999999997</v>
      </c>
      <c r="K61" s="55">
        <v>5.3740000000000003E-2</v>
      </c>
      <c r="L61" s="55">
        <v>0.1706</v>
      </c>
      <c r="M61" s="152">
        <f t="shared" si="0"/>
        <v>99.348569999999995</v>
      </c>
      <c r="N61" s="55">
        <v>0.62547826862820222</v>
      </c>
      <c r="O61" s="5"/>
    </row>
    <row r="62" spans="1:15">
      <c r="A62" s="9" t="s">
        <v>120</v>
      </c>
      <c r="B62" s="5" t="s">
        <v>198</v>
      </c>
      <c r="C62" s="9" t="s">
        <v>155</v>
      </c>
      <c r="D62" s="55">
        <v>0.20121</v>
      </c>
      <c r="E62" s="55">
        <v>14.046099999999999</v>
      </c>
      <c r="F62" s="55">
        <v>6.2670000000000003</v>
      </c>
      <c r="G62" s="55">
        <v>48.831099999999999</v>
      </c>
      <c r="H62" s="55">
        <v>22.808499999999999</v>
      </c>
      <c r="I62" s="55">
        <v>0.58016000000000001</v>
      </c>
      <c r="J62" s="55">
        <v>6.2185100000000002</v>
      </c>
      <c r="K62" s="55">
        <v>0.12764</v>
      </c>
      <c r="L62" s="55">
        <v>0.16783999999999999</v>
      </c>
      <c r="M62" s="152">
        <f t="shared" si="0"/>
        <v>99.248059999999995</v>
      </c>
      <c r="N62" s="55">
        <v>0.63667133949946819</v>
      </c>
      <c r="O62" s="5"/>
    </row>
    <row r="63" spans="1:15">
      <c r="A63" s="9" t="s">
        <v>120</v>
      </c>
      <c r="B63" s="5" t="s">
        <v>198</v>
      </c>
      <c r="C63" s="9" t="s">
        <v>155</v>
      </c>
      <c r="D63" s="55">
        <v>0.17841000000000001</v>
      </c>
      <c r="E63" s="55">
        <v>13.815</v>
      </c>
      <c r="F63" s="55">
        <v>6.3956600000000003</v>
      </c>
      <c r="G63" s="55">
        <v>48.7239</v>
      </c>
      <c r="H63" s="55">
        <v>22.639099999999999</v>
      </c>
      <c r="I63" s="55">
        <v>0.59389000000000003</v>
      </c>
      <c r="J63" s="55">
        <v>6.1772</v>
      </c>
      <c r="K63" s="55">
        <v>0.15228</v>
      </c>
      <c r="L63" s="55">
        <v>0.12801999999999999</v>
      </c>
      <c r="M63" s="152">
        <f t="shared" si="0"/>
        <v>98.803460000000015</v>
      </c>
      <c r="N63" s="55">
        <v>0.63437140439996742</v>
      </c>
      <c r="O63" s="5"/>
    </row>
    <row r="64" spans="1:15">
      <c r="A64" s="9" t="s">
        <v>120</v>
      </c>
      <c r="B64" s="5" t="s">
        <v>198</v>
      </c>
      <c r="C64" s="9" t="s">
        <v>155</v>
      </c>
      <c r="D64" s="55">
        <v>0.18840000000000001</v>
      </c>
      <c r="E64" s="55">
        <v>14.067399999999999</v>
      </c>
      <c r="F64" s="55">
        <v>6.2246199999999998</v>
      </c>
      <c r="G64" s="55">
        <v>49.014499999999998</v>
      </c>
      <c r="H64" s="55">
        <v>22.4999</v>
      </c>
      <c r="I64" s="55">
        <v>0.56377999999999995</v>
      </c>
      <c r="J64" s="55">
        <v>6.1644399999999999</v>
      </c>
      <c r="K64" s="55">
        <v>0.10754</v>
      </c>
      <c r="L64" s="55">
        <v>0.13661000000000001</v>
      </c>
      <c r="M64" s="152">
        <f t="shared" si="0"/>
        <v>98.967189999999988</v>
      </c>
      <c r="N64" s="55">
        <v>0.63903810791530036</v>
      </c>
      <c r="O64" s="5"/>
    </row>
    <row r="65" spans="1:15">
      <c r="A65" s="9" t="s">
        <v>120</v>
      </c>
      <c r="B65" s="5" t="s">
        <v>198</v>
      </c>
      <c r="C65" s="9" t="s">
        <v>155</v>
      </c>
      <c r="D65" s="55">
        <v>0.18443999999999999</v>
      </c>
      <c r="E65" s="55">
        <v>13.971</v>
      </c>
      <c r="F65" s="55">
        <v>6.2910000000000004</v>
      </c>
      <c r="G65" s="55">
        <v>48.953899999999997</v>
      </c>
      <c r="H65" s="55">
        <v>22.8032</v>
      </c>
      <c r="I65" s="55">
        <v>0.57032000000000005</v>
      </c>
      <c r="J65" s="55">
        <v>6.4218700000000002</v>
      </c>
      <c r="K65" s="55">
        <v>0.10516</v>
      </c>
      <c r="L65" s="55">
        <v>0.19605</v>
      </c>
      <c r="M65" s="152">
        <f t="shared" si="0"/>
        <v>99.496939999999995</v>
      </c>
      <c r="N65" s="55">
        <v>0.62794308257736853</v>
      </c>
      <c r="O65" s="5"/>
    </row>
    <row r="66" spans="1:15">
      <c r="A66" s="9" t="s">
        <v>120</v>
      </c>
      <c r="B66" s="5" t="s">
        <v>198</v>
      </c>
      <c r="C66" s="9" t="s">
        <v>156</v>
      </c>
      <c r="D66" s="55">
        <v>0.19675999999999999</v>
      </c>
      <c r="E66" s="55">
        <v>13.9826</v>
      </c>
      <c r="F66" s="55">
        <v>6.2894699999999997</v>
      </c>
      <c r="G66" s="55">
        <v>48.622199999999999</v>
      </c>
      <c r="H66" s="55">
        <v>22.837399999999999</v>
      </c>
      <c r="I66" s="55">
        <v>0.57072999999999996</v>
      </c>
      <c r="J66" s="55">
        <v>6.5855600000000001</v>
      </c>
      <c r="K66" s="55">
        <v>0.12972</v>
      </c>
      <c r="L66" s="55">
        <v>0.21293999999999999</v>
      </c>
      <c r="M66" s="152">
        <f t="shared" si="0"/>
        <v>99.427379999999999</v>
      </c>
      <c r="N66" s="55">
        <v>0.62223901491195766</v>
      </c>
      <c r="O66" s="5"/>
    </row>
    <row r="67" spans="1:15">
      <c r="A67" s="9" t="s">
        <v>120</v>
      </c>
      <c r="B67" s="5" t="s">
        <v>198</v>
      </c>
      <c r="C67" s="9" t="s">
        <v>156</v>
      </c>
      <c r="D67" s="55">
        <v>0.22022</v>
      </c>
      <c r="E67" s="55">
        <v>13.9209</v>
      </c>
      <c r="F67" s="55">
        <v>6.1939200000000003</v>
      </c>
      <c r="G67" s="55">
        <v>48.949399999999997</v>
      </c>
      <c r="H67" s="55">
        <v>23.059899999999999</v>
      </c>
      <c r="I67" s="55">
        <v>0.59875999999999996</v>
      </c>
      <c r="J67" s="55">
        <v>6.1525400000000001</v>
      </c>
      <c r="K67" s="55">
        <v>0.22169</v>
      </c>
      <c r="L67" s="55">
        <v>0.20771000000000001</v>
      </c>
      <c r="M67" s="152">
        <f t="shared" si="0"/>
        <v>99.52503999999999</v>
      </c>
      <c r="N67" s="55">
        <v>0.6370678199814982</v>
      </c>
      <c r="O67" s="5"/>
    </row>
    <row r="68" spans="1:15">
      <c r="A68" s="9" t="s">
        <v>120</v>
      </c>
      <c r="B68" s="5" t="s">
        <v>198</v>
      </c>
      <c r="C68" s="9" t="s">
        <v>156</v>
      </c>
      <c r="D68" s="55">
        <v>0.20460999999999999</v>
      </c>
      <c r="E68" s="55">
        <v>14.134399999999999</v>
      </c>
      <c r="F68" s="55">
        <v>6.4385300000000001</v>
      </c>
      <c r="G68" s="55">
        <v>48.670699999999997</v>
      </c>
      <c r="H68" s="55">
        <v>23.069099999999999</v>
      </c>
      <c r="I68" s="55">
        <v>0.60918000000000005</v>
      </c>
      <c r="J68" s="55">
        <v>6.3845099999999997</v>
      </c>
      <c r="K68" s="55">
        <v>0.14554</v>
      </c>
      <c r="L68" s="55">
        <v>0.16495000000000001</v>
      </c>
      <c r="M68" s="152">
        <f t="shared" si="0"/>
        <v>99.821519999999992</v>
      </c>
      <c r="N68" s="55">
        <v>0.63201323435742407</v>
      </c>
      <c r="O68" s="5"/>
    </row>
    <row r="69" spans="1:15">
      <c r="A69" s="9" t="s">
        <v>120</v>
      </c>
      <c r="B69" s="5" t="s">
        <v>198</v>
      </c>
      <c r="C69" s="9" t="s">
        <v>156</v>
      </c>
      <c r="D69" s="55">
        <v>0.20863999999999999</v>
      </c>
      <c r="E69" s="55">
        <v>14.0114</v>
      </c>
      <c r="F69" s="55">
        <v>6.2268100000000004</v>
      </c>
      <c r="G69" s="55">
        <v>48.880499999999998</v>
      </c>
      <c r="H69" s="55">
        <v>22.885100000000001</v>
      </c>
      <c r="I69" s="55">
        <v>0.59689999999999999</v>
      </c>
      <c r="J69" s="55">
        <v>6.1890499999999999</v>
      </c>
      <c r="K69" s="55">
        <v>0.12314</v>
      </c>
      <c r="L69" s="55">
        <v>0.24177999999999999</v>
      </c>
      <c r="M69" s="152">
        <f t="shared" ref="M69" si="1">SUM(D69:L69)</f>
        <v>99.363320000000002</v>
      </c>
      <c r="N69" s="55">
        <v>0.63719772007064823</v>
      </c>
      <c r="O69" s="5"/>
    </row>
    <row r="70" spans="1:15">
      <c r="A70" s="83" t="s">
        <v>188</v>
      </c>
      <c r="D70" s="152"/>
      <c r="E70" s="152"/>
      <c r="F70" s="152"/>
      <c r="G70" s="152"/>
      <c r="H70" s="152"/>
      <c r="I70" s="152"/>
      <c r="J70" s="152"/>
      <c r="K70" s="152"/>
      <c r="L70" s="152"/>
      <c r="M70" s="152"/>
      <c r="N70" s="152"/>
    </row>
    <row r="71" spans="1:15">
      <c r="A71" s="9" t="s">
        <v>41</v>
      </c>
      <c r="B71" s="5" t="s">
        <v>195</v>
      </c>
      <c r="C71" s="5" t="s">
        <v>155</v>
      </c>
      <c r="D71" s="55">
        <v>0.15855</v>
      </c>
      <c r="E71" s="55">
        <v>16.8263</v>
      </c>
      <c r="F71" s="55">
        <v>2.5066099999999998</v>
      </c>
      <c r="G71" s="55">
        <v>53.023099999999999</v>
      </c>
      <c r="H71" s="55">
        <v>23.609300000000001</v>
      </c>
      <c r="I71" s="55">
        <v>0.25679000000000002</v>
      </c>
      <c r="J71" s="55">
        <v>3.8857400000000002</v>
      </c>
      <c r="K71" s="55">
        <v>0.13264999999999999</v>
      </c>
      <c r="L71" s="55">
        <v>0.51078999999999997</v>
      </c>
      <c r="M71" s="152">
        <f t="shared" ref="M71:M85" si="2">SUM(D71:L71)</f>
        <v>100.90983</v>
      </c>
      <c r="N71" s="55">
        <v>0.77060949593342809</v>
      </c>
      <c r="O71" s="5"/>
    </row>
    <row r="72" spans="1:15">
      <c r="A72" s="9" t="s">
        <v>41</v>
      </c>
      <c r="B72" s="5" t="s">
        <v>195</v>
      </c>
      <c r="C72" s="5" t="s">
        <v>155</v>
      </c>
      <c r="D72" s="55">
        <v>0.17283999999999999</v>
      </c>
      <c r="E72" s="55">
        <v>17.394500000000001</v>
      </c>
      <c r="F72" s="55">
        <v>1.57125</v>
      </c>
      <c r="G72" s="55">
        <v>53.893799999999999</v>
      </c>
      <c r="H72" s="55">
        <v>23.744599999999998</v>
      </c>
      <c r="I72" s="55">
        <v>0.17480000000000001</v>
      </c>
      <c r="J72" s="55">
        <v>3.4696799999999999</v>
      </c>
      <c r="K72" s="55">
        <v>7.4200000000000002E-2</v>
      </c>
      <c r="L72" s="55">
        <v>0.48537999999999998</v>
      </c>
      <c r="M72" s="152">
        <f t="shared" si="2"/>
        <v>100.98105</v>
      </c>
      <c r="N72" s="55">
        <v>0.79546954035627893</v>
      </c>
      <c r="O72" s="5"/>
    </row>
    <row r="73" spans="1:15">
      <c r="A73" s="9" t="s">
        <v>41</v>
      </c>
      <c r="B73" s="5" t="s">
        <v>195</v>
      </c>
      <c r="C73" s="5" t="s">
        <v>156</v>
      </c>
      <c r="D73" s="55">
        <v>0.17518</v>
      </c>
      <c r="E73" s="55">
        <v>16.8506</v>
      </c>
      <c r="F73" s="55">
        <v>2.3530000000000002</v>
      </c>
      <c r="G73" s="55">
        <v>53.450299999999999</v>
      </c>
      <c r="H73" s="55">
        <v>23.6295</v>
      </c>
      <c r="I73" s="55">
        <v>0.26895000000000002</v>
      </c>
      <c r="J73" s="55">
        <v>3.6322000000000001</v>
      </c>
      <c r="K73" s="55">
        <v>3.8260000000000002E-2</v>
      </c>
      <c r="L73" s="55">
        <v>0.52310999999999996</v>
      </c>
      <c r="M73" s="152">
        <f t="shared" si="2"/>
        <v>100.92110000000001</v>
      </c>
      <c r="N73" s="55">
        <v>0.78256596984763638</v>
      </c>
      <c r="O73" s="5"/>
    </row>
    <row r="74" spans="1:15">
      <c r="A74" s="9" t="s">
        <v>41</v>
      </c>
      <c r="B74" s="5" t="s">
        <v>195</v>
      </c>
      <c r="C74" s="5" t="s">
        <v>156</v>
      </c>
      <c r="D74" s="55">
        <v>0.17301</v>
      </c>
      <c r="E74" s="55">
        <v>16.712700000000002</v>
      </c>
      <c r="F74" s="55">
        <v>2.4864199999999999</v>
      </c>
      <c r="G74" s="55">
        <v>53.097099999999998</v>
      </c>
      <c r="H74" s="55">
        <v>23.7028</v>
      </c>
      <c r="I74" s="55">
        <v>0.31080000000000002</v>
      </c>
      <c r="J74" s="55">
        <v>3.58724</v>
      </c>
      <c r="K74" s="55">
        <v>0.11244999999999999</v>
      </c>
      <c r="L74" s="55">
        <v>0.47392000000000001</v>
      </c>
      <c r="M74" s="152">
        <f t="shared" si="2"/>
        <v>100.65643999999999</v>
      </c>
      <c r="N74" s="55">
        <v>0.78328567753488298</v>
      </c>
      <c r="O74" s="5"/>
    </row>
    <row r="75" spans="1:15">
      <c r="A75" s="9" t="s">
        <v>41</v>
      </c>
      <c r="B75" s="5" t="s">
        <v>196</v>
      </c>
      <c r="C75" s="5" t="s">
        <v>155</v>
      </c>
      <c r="D75" s="55">
        <v>0.16514000000000001</v>
      </c>
      <c r="E75" s="55">
        <v>17.511399999999998</v>
      </c>
      <c r="F75" s="55">
        <v>1.5104599999999999</v>
      </c>
      <c r="G75" s="55">
        <v>54.249600000000001</v>
      </c>
      <c r="H75" s="55">
        <v>23.473099999999999</v>
      </c>
      <c r="I75" s="55">
        <v>0.11516999999999999</v>
      </c>
      <c r="J75" s="55">
        <v>3.0216699999999999</v>
      </c>
      <c r="K75" s="55">
        <v>8.3269999999999997E-2</v>
      </c>
      <c r="L75" s="55">
        <v>0.66176000000000001</v>
      </c>
      <c r="M75" s="152">
        <f t="shared" si="2"/>
        <v>100.79157000000001</v>
      </c>
      <c r="N75" s="55">
        <v>0.81804631965145602</v>
      </c>
      <c r="O75" s="5"/>
    </row>
    <row r="76" spans="1:15">
      <c r="A76" s="9" t="s">
        <v>41</v>
      </c>
      <c r="B76" s="5" t="s">
        <v>196</v>
      </c>
      <c r="C76" s="5" t="s">
        <v>155</v>
      </c>
      <c r="D76" s="55">
        <v>0.13578000000000001</v>
      </c>
      <c r="E76" s="55">
        <v>17.404900000000001</v>
      </c>
      <c r="F76" s="55">
        <v>1.65591</v>
      </c>
      <c r="G76" s="55">
        <v>53.706800000000001</v>
      </c>
      <c r="H76" s="55">
        <v>23.689499999999999</v>
      </c>
      <c r="I76" s="55">
        <v>0.15045</v>
      </c>
      <c r="J76" s="55">
        <v>3.2481800000000001</v>
      </c>
      <c r="K76" s="55">
        <v>0.10569000000000001</v>
      </c>
      <c r="L76" s="55">
        <v>0.73567000000000005</v>
      </c>
      <c r="M76" s="152">
        <f t="shared" si="2"/>
        <v>100.83288</v>
      </c>
      <c r="N76" s="55">
        <v>0.8060870493524408</v>
      </c>
      <c r="O76" s="5"/>
    </row>
    <row r="77" spans="1:15">
      <c r="A77" s="9" t="s">
        <v>41</v>
      </c>
      <c r="B77" s="5" t="s">
        <v>196</v>
      </c>
      <c r="C77" s="5" t="s">
        <v>156</v>
      </c>
      <c r="D77" s="55">
        <v>0.10881</v>
      </c>
      <c r="E77" s="55">
        <v>17.216799999999999</v>
      </c>
      <c r="F77" s="55">
        <v>1.5702799999999999</v>
      </c>
      <c r="G77" s="55">
        <v>54.171700000000001</v>
      </c>
      <c r="H77" s="55">
        <v>23.4754</v>
      </c>
      <c r="I77" s="55">
        <v>0.17102999999999999</v>
      </c>
      <c r="J77" s="55">
        <v>3.3288700000000002</v>
      </c>
      <c r="K77" s="55">
        <v>1.575E-2</v>
      </c>
      <c r="L77" s="55">
        <v>0.36221999999999999</v>
      </c>
      <c r="M77" s="152">
        <f t="shared" si="2"/>
        <v>100.42085999999999</v>
      </c>
      <c r="N77" s="55">
        <v>0.80049407312714049</v>
      </c>
      <c r="O77" s="5"/>
    </row>
    <row r="78" spans="1:15">
      <c r="A78" s="9" t="s">
        <v>41</v>
      </c>
      <c r="B78" s="5" t="s">
        <v>196</v>
      </c>
      <c r="C78" s="5" t="s">
        <v>156</v>
      </c>
      <c r="D78" s="55">
        <v>0.14599999999999999</v>
      </c>
      <c r="E78" s="55">
        <v>17.370899999999999</v>
      </c>
      <c r="F78" s="55">
        <v>1.6017600000000001</v>
      </c>
      <c r="G78" s="55">
        <v>54.002099999999999</v>
      </c>
      <c r="H78" s="55">
        <v>23.468800000000002</v>
      </c>
      <c r="I78" s="55">
        <v>0.16524</v>
      </c>
      <c r="J78" s="55">
        <v>3.5146700000000002</v>
      </c>
      <c r="K78" s="55">
        <v>4.9480000000000003E-2</v>
      </c>
      <c r="L78" s="55">
        <v>0.45096000000000003</v>
      </c>
      <c r="M78" s="152">
        <f t="shared" si="2"/>
        <v>100.76990999999998</v>
      </c>
      <c r="N78" s="55">
        <v>0.79314336942258956</v>
      </c>
      <c r="O78" s="5"/>
    </row>
    <row r="79" spans="1:15">
      <c r="A79" s="9" t="s">
        <v>41</v>
      </c>
      <c r="B79" s="5" t="s">
        <v>196</v>
      </c>
      <c r="C79" s="5" t="s">
        <v>156</v>
      </c>
      <c r="D79" s="55">
        <v>0.14810000000000001</v>
      </c>
      <c r="E79" s="55">
        <v>17.467300000000002</v>
      </c>
      <c r="F79" s="55">
        <v>1.5263500000000001</v>
      </c>
      <c r="G79" s="55">
        <v>54.040599999999998</v>
      </c>
      <c r="H79" s="55">
        <v>23.530899999999999</v>
      </c>
      <c r="I79" s="55">
        <v>0.14682999999999999</v>
      </c>
      <c r="J79" s="55">
        <v>3.2391100000000002</v>
      </c>
      <c r="K79" s="55">
        <v>8.7749999999999995E-2</v>
      </c>
      <c r="L79" s="55">
        <v>0.73894000000000004</v>
      </c>
      <c r="M79" s="152">
        <f t="shared" si="2"/>
        <v>100.92587999999999</v>
      </c>
      <c r="N79" s="55">
        <v>0.80708115405892888</v>
      </c>
      <c r="O79" s="5"/>
    </row>
    <row r="80" spans="1:15">
      <c r="A80" s="9" t="s">
        <v>41</v>
      </c>
      <c r="B80" s="5" t="s">
        <v>197</v>
      </c>
      <c r="C80" s="5" t="s">
        <v>155</v>
      </c>
      <c r="D80" s="55">
        <v>0.19148999999999999</v>
      </c>
      <c r="E80" s="55">
        <v>16.5288</v>
      </c>
      <c r="F80" s="55">
        <v>2.7879299999999998</v>
      </c>
      <c r="G80" s="55">
        <v>52.604399999999998</v>
      </c>
      <c r="H80" s="55">
        <v>23.6755</v>
      </c>
      <c r="I80" s="55">
        <v>0.27817999999999998</v>
      </c>
      <c r="J80" s="55">
        <v>4.0020199999999999</v>
      </c>
      <c r="K80" s="55">
        <v>8.9870000000000005E-2</v>
      </c>
      <c r="L80" s="55">
        <v>0.62214999999999998</v>
      </c>
      <c r="M80" s="152">
        <f t="shared" si="2"/>
        <v>100.78034000000001</v>
      </c>
      <c r="N80" s="55">
        <v>0.76348247352268828</v>
      </c>
      <c r="O80" s="5"/>
    </row>
    <row r="81" spans="1:15">
      <c r="A81" s="9" t="s">
        <v>41</v>
      </c>
      <c r="B81" s="5" t="s">
        <v>197</v>
      </c>
      <c r="C81" s="5" t="s">
        <v>155</v>
      </c>
      <c r="D81" s="55">
        <v>0.1951</v>
      </c>
      <c r="E81" s="55">
        <v>16.6541</v>
      </c>
      <c r="F81" s="55">
        <v>2.7503000000000002</v>
      </c>
      <c r="G81" s="55">
        <v>52.725000000000001</v>
      </c>
      <c r="H81" s="55">
        <v>23.686499999999999</v>
      </c>
      <c r="I81" s="55">
        <v>0.30859999999999999</v>
      </c>
      <c r="J81" s="55">
        <v>4.0610799999999996</v>
      </c>
      <c r="K81" s="55">
        <v>8.0879999999999994E-2</v>
      </c>
      <c r="L81" s="55">
        <v>0.58191000000000004</v>
      </c>
      <c r="M81" s="152">
        <f t="shared" si="2"/>
        <v>101.04346999999999</v>
      </c>
      <c r="N81" s="55">
        <v>0.76220729061319292</v>
      </c>
      <c r="O81" s="5"/>
    </row>
    <row r="82" spans="1:15">
      <c r="A82" s="9" t="s">
        <v>41</v>
      </c>
      <c r="B82" s="5" t="s">
        <v>197</v>
      </c>
      <c r="C82" s="5" t="s">
        <v>155</v>
      </c>
      <c r="D82" s="55">
        <v>0.20888999999999999</v>
      </c>
      <c r="E82" s="55">
        <v>16.057099999999998</v>
      </c>
      <c r="F82" s="55">
        <v>2.9387500000000002</v>
      </c>
      <c r="G82" s="55">
        <v>53.187100000000001</v>
      </c>
      <c r="H82" s="55">
        <v>23.3583</v>
      </c>
      <c r="I82" s="55">
        <v>0.30207000000000001</v>
      </c>
      <c r="J82" s="55">
        <v>4.1285400000000001</v>
      </c>
      <c r="K82" s="55">
        <v>9.2090000000000005E-2</v>
      </c>
      <c r="L82" s="55">
        <v>0.61317999999999995</v>
      </c>
      <c r="M82" s="152">
        <f t="shared" si="2"/>
        <v>100.88602</v>
      </c>
      <c r="N82" s="55">
        <v>0.75240684614013198</v>
      </c>
      <c r="O82" s="5"/>
    </row>
    <row r="83" spans="1:15">
      <c r="A83" s="9" t="s">
        <v>41</v>
      </c>
      <c r="B83" s="5" t="s">
        <v>197</v>
      </c>
      <c r="C83" s="5" t="s">
        <v>156</v>
      </c>
      <c r="D83" s="55">
        <v>0.29880000000000001</v>
      </c>
      <c r="E83" s="55">
        <v>16.814299999999999</v>
      </c>
      <c r="F83" s="55">
        <v>2.6711100000000001</v>
      </c>
      <c r="G83" s="55">
        <v>53.169499999999999</v>
      </c>
      <c r="H83" s="55">
        <v>23.589500000000001</v>
      </c>
      <c r="I83" s="55">
        <v>0.28355000000000002</v>
      </c>
      <c r="J83" s="55">
        <v>3.6991000000000001</v>
      </c>
      <c r="K83" s="55">
        <v>0.11017</v>
      </c>
      <c r="L83" s="55">
        <v>0.65742</v>
      </c>
      <c r="M83" s="152">
        <f t="shared" si="2"/>
        <v>101.29345000000001</v>
      </c>
      <c r="N83" s="55">
        <v>0.77907279618711889</v>
      </c>
      <c r="O83" s="5"/>
    </row>
    <row r="84" spans="1:15">
      <c r="A84" s="9" t="s">
        <v>41</v>
      </c>
      <c r="B84" s="5" t="s">
        <v>197</v>
      </c>
      <c r="C84" s="5" t="s">
        <v>156</v>
      </c>
      <c r="D84" s="55">
        <v>0.19722999999999999</v>
      </c>
      <c r="E84" s="55">
        <v>16.7333</v>
      </c>
      <c r="F84" s="55">
        <v>2.44123</v>
      </c>
      <c r="G84" s="55">
        <v>53.386699999999998</v>
      </c>
      <c r="H84" s="55">
        <v>23.714200000000002</v>
      </c>
      <c r="I84" s="55">
        <v>0.28347</v>
      </c>
      <c r="J84" s="55">
        <v>3.90185</v>
      </c>
      <c r="K84" s="55">
        <v>9.4390000000000002E-2</v>
      </c>
      <c r="L84" s="55">
        <v>0.52781</v>
      </c>
      <c r="M84" s="152">
        <f t="shared" si="2"/>
        <v>101.28018</v>
      </c>
      <c r="N84" s="55">
        <v>0.76889373514595538</v>
      </c>
      <c r="O84" s="5"/>
    </row>
    <row r="85" spans="1:15">
      <c r="A85" s="9" t="s">
        <v>41</v>
      </c>
      <c r="B85" s="5" t="s">
        <v>197</v>
      </c>
      <c r="C85" s="5" t="s">
        <v>156</v>
      </c>
      <c r="D85" s="55">
        <v>0.15781999999999999</v>
      </c>
      <c r="E85" s="55">
        <v>16.7727</v>
      </c>
      <c r="F85" s="55">
        <v>2.4318</v>
      </c>
      <c r="G85" s="55">
        <v>53.307299999999998</v>
      </c>
      <c r="H85" s="55">
        <v>23.791699999999999</v>
      </c>
      <c r="I85" s="55">
        <v>0.27643000000000001</v>
      </c>
      <c r="J85" s="55">
        <v>3.6701600000000001</v>
      </c>
      <c r="K85" s="55">
        <v>9.6740000000000007E-2</v>
      </c>
      <c r="L85" s="55">
        <v>0.56020000000000003</v>
      </c>
      <c r="M85" s="152">
        <f t="shared" si="2"/>
        <v>101.06484999999999</v>
      </c>
      <c r="N85" s="55">
        <v>0.77999696157159237</v>
      </c>
      <c r="O85" s="5"/>
    </row>
    <row r="86" spans="1:15">
      <c r="A86" s="83" t="s">
        <v>187</v>
      </c>
    </row>
    <row r="87" spans="1:15">
      <c r="A87" s="9" t="s">
        <v>77</v>
      </c>
      <c r="B87" s="5" t="s">
        <v>194</v>
      </c>
      <c r="C87" s="5" t="s">
        <v>155</v>
      </c>
      <c r="D87" s="55">
        <v>0.17546999999999999</v>
      </c>
      <c r="E87" s="55">
        <v>15.543100000000001</v>
      </c>
      <c r="F87" s="55">
        <v>4.1367099999999999</v>
      </c>
      <c r="G87" s="55">
        <v>50.800800000000002</v>
      </c>
      <c r="H87" s="55">
        <v>23.176300000000001</v>
      </c>
      <c r="I87" s="55">
        <v>0.45179999999999998</v>
      </c>
      <c r="J87" s="55">
        <v>4.4633099999999999</v>
      </c>
      <c r="K87" s="55">
        <v>4.2639999999999997E-2</v>
      </c>
      <c r="L87" s="55">
        <v>0.56645999999999996</v>
      </c>
      <c r="M87" s="55">
        <f>SUM(D87:L87)</f>
        <v>99.356590000000011</v>
      </c>
      <c r="N87" s="55">
        <v>0.72984832073557315</v>
      </c>
      <c r="O87" s="5"/>
    </row>
    <row r="88" spans="1:15">
      <c r="A88" s="9" t="s">
        <v>77</v>
      </c>
      <c r="B88" s="5" t="s">
        <v>194</v>
      </c>
      <c r="C88" s="5" t="s">
        <v>155</v>
      </c>
      <c r="D88" s="55">
        <v>0.17768999999999999</v>
      </c>
      <c r="E88" s="55">
        <v>15.9032</v>
      </c>
      <c r="F88" s="55">
        <v>4.2318699999999998</v>
      </c>
      <c r="G88" s="55">
        <v>50.713000000000001</v>
      </c>
      <c r="H88" s="55">
        <v>23.559200000000001</v>
      </c>
      <c r="I88" s="55">
        <v>0.39994000000000002</v>
      </c>
      <c r="J88" s="55">
        <v>4.4724199999999996</v>
      </c>
      <c r="K88" s="55">
        <v>0.11013000000000001</v>
      </c>
      <c r="L88" s="55">
        <v>0.66479999999999995</v>
      </c>
      <c r="M88" s="55">
        <f t="shared" ref="M88:M120" si="3">SUM(D88:L88)</f>
        <v>100.23225000000001</v>
      </c>
      <c r="N88" s="55">
        <v>0.73394369732721487</v>
      </c>
      <c r="O88" s="5"/>
    </row>
    <row r="89" spans="1:15">
      <c r="A89" s="9" t="s">
        <v>77</v>
      </c>
      <c r="B89" s="5" t="s">
        <v>194</v>
      </c>
      <c r="C89" s="5" t="s">
        <v>155</v>
      </c>
      <c r="D89" s="55">
        <v>0.17373</v>
      </c>
      <c r="E89" s="55">
        <v>15.898300000000001</v>
      </c>
      <c r="F89" s="55">
        <v>4.0732799999999996</v>
      </c>
      <c r="G89" s="55">
        <v>50.776499999999999</v>
      </c>
      <c r="H89" s="55">
        <v>23.441700000000001</v>
      </c>
      <c r="I89" s="55">
        <v>0.41272999999999999</v>
      </c>
      <c r="J89" s="55">
        <v>4.6459299999999999</v>
      </c>
      <c r="K89" s="55">
        <v>0.10546999999999999</v>
      </c>
      <c r="L89" s="55">
        <v>0.67498999999999998</v>
      </c>
      <c r="M89" s="55">
        <f t="shared" si="3"/>
        <v>100.20262999999998</v>
      </c>
      <c r="N89" s="55">
        <v>0.72638350103042792</v>
      </c>
      <c r="O89" s="5"/>
    </row>
    <row r="90" spans="1:15">
      <c r="A90" s="9" t="s">
        <v>77</v>
      </c>
      <c r="B90" s="5" t="s">
        <v>194</v>
      </c>
      <c r="C90" s="5" t="s">
        <v>155</v>
      </c>
      <c r="D90" s="55">
        <v>0.19869000000000001</v>
      </c>
      <c r="E90" s="55">
        <v>15.8688</v>
      </c>
      <c r="F90" s="55">
        <v>4.0032300000000003</v>
      </c>
      <c r="G90" s="55">
        <v>50.6965</v>
      </c>
      <c r="H90" s="55">
        <v>23.3522</v>
      </c>
      <c r="I90" s="55">
        <v>0.41524</v>
      </c>
      <c r="J90" s="55">
        <v>4.1949399999999999</v>
      </c>
      <c r="K90" s="55">
        <v>6.5140000000000003E-2</v>
      </c>
      <c r="L90" s="55">
        <v>0.66759999999999997</v>
      </c>
      <c r="M90" s="55">
        <f t="shared" si="3"/>
        <v>99.462339999999998</v>
      </c>
      <c r="N90" s="55">
        <v>0.74585056176710152</v>
      </c>
      <c r="O90" s="5"/>
    </row>
    <row r="91" spans="1:15">
      <c r="A91" s="9" t="s">
        <v>77</v>
      </c>
      <c r="B91" s="5" t="s">
        <v>194</v>
      </c>
      <c r="C91" s="5" t="s">
        <v>156</v>
      </c>
      <c r="D91" s="55">
        <v>0.17591999999999999</v>
      </c>
      <c r="E91" s="55">
        <v>15.670500000000001</v>
      </c>
      <c r="F91" s="55">
        <v>4.2970699999999997</v>
      </c>
      <c r="G91" s="55">
        <v>50.9024</v>
      </c>
      <c r="H91" s="55">
        <v>23.455500000000001</v>
      </c>
      <c r="I91" s="55">
        <v>0.40623999999999999</v>
      </c>
      <c r="J91" s="55">
        <v>4.2090699999999996</v>
      </c>
      <c r="K91" s="55">
        <v>7.6300000000000007E-2</v>
      </c>
      <c r="L91" s="55">
        <v>0.78154000000000001</v>
      </c>
      <c r="M91" s="55">
        <f t="shared" si="3"/>
        <v>99.974540000000005</v>
      </c>
      <c r="N91" s="55">
        <v>0.74281804132544538</v>
      </c>
      <c r="O91" s="5"/>
    </row>
    <row r="92" spans="1:15">
      <c r="A92" s="9" t="s">
        <v>77</v>
      </c>
      <c r="B92" s="5" t="s">
        <v>194</v>
      </c>
      <c r="C92" s="5" t="s">
        <v>156</v>
      </c>
      <c r="D92" s="55">
        <v>0.14774999999999999</v>
      </c>
      <c r="E92" s="55">
        <v>15.506</v>
      </c>
      <c r="F92" s="55">
        <v>4.2639800000000001</v>
      </c>
      <c r="G92" s="55">
        <v>50.7682</v>
      </c>
      <c r="H92" s="55">
        <v>23.449000000000002</v>
      </c>
      <c r="I92" s="55">
        <v>0.4113</v>
      </c>
      <c r="J92" s="55">
        <v>4.4443099999999998</v>
      </c>
      <c r="K92" s="55">
        <v>2.469E-2</v>
      </c>
      <c r="L92" s="55">
        <v>0.84126999999999996</v>
      </c>
      <c r="M92" s="55">
        <f t="shared" si="3"/>
        <v>99.856499999999997</v>
      </c>
      <c r="N92" s="55">
        <v>0.73021863927760089</v>
      </c>
      <c r="O92" s="5"/>
    </row>
    <row r="93" spans="1:15">
      <c r="A93" s="9" t="s">
        <v>77</v>
      </c>
      <c r="B93" s="5" t="s">
        <v>194</v>
      </c>
      <c r="C93" s="5" t="s">
        <v>156</v>
      </c>
      <c r="D93" s="55">
        <v>0.15590000000000001</v>
      </c>
      <c r="E93" s="55">
        <v>15.836</v>
      </c>
      <c r="F93" s="55">
        <v>3.8316699999999999</v>
      </c>
      <c r="G93" s="55">
        <v>51.189399999999999</v>
      </c>
      <c r="H93" s="55">
        <v>23.378900000000002</v>
      </c>
      <c r="I93" s="55">
        <v>0.38025999999999999</v>
      </c>
      <c r="J93" s="55">
        <v>4.1092399999999998</v>
      </c>
      <c r="K93" s="55">
        <v>3.5920000000000001E-2</v>
      </c>
      <c r="L93" s="55">
        <v>0.63587000000000005</v>
      </c>
      <c r="M93" s="55">
        <f t="shared" si="3"/>
        <v>99.553160000000005</v>
      </c>
      <c r="N93" s="55">
        <v>0.74935595577105218</v>
      </c>
      <c r="O93" s="5"/>
    </row>
    <row r="94" spans="1:15">
      <c r="A94" s="9" t="s">
        <v>77</v>
      </c>
      <c r="B94" s="5" t="s">
        <v>194</v>
      </c>
      <c r="C94" s="5" t="s">
        <v>156</v>
      </c>
      <c r="D94" s="55">
        <v>0.18135999999999999</v>
      </c>
      <c r="E94" s="55">
        <v>15.8369</v>
      </c>
      <c r="F94" s="55">
        <v>3.9796299999999998</v>
      </c>
      <c r="G94" s="55">
        <v>51.246899999999997</v>
      </c>
      <c r="H94" s="55">
        <v>23.3187</v>
      </c>
      <c r="I94" s="55">
        <v>0.38296999999999998</v>
      </c>
      <c r="J94" s="55">
        <v>4.0943699999999996</v>
      </c>
      <c r="K94" s="55">
        <v>3.3700000000000001E-2</v>
      </c>
      <c r="L94" s="55">
        <v>0.60192000000000001</v>
      </c>
      <c r="M94" s="55">
        <f t="shared" si="3"/>
        <v>99.676450000000003</v>
      </c>
      <c r="N94" s="55">
        <v>0.75004653391085119</v>
      </c>
      <c r="O94" s="5"/>
    </row>
    <row r="95" spans="1:15">
      <c r="A95" s="9" t="s">
        <v>77</v>
      </c>
      <c r="B95" s="5" t="s">
        <v>195</v>
      </c>
      <c r="C95" s="5" t="s">
        <v>155</v>
      </c>
      <c r="D95" s="55">
        <v>0.17818999999999999</v>
      </c>
      <c r="E95" s="55">
        <v>15.873799999999999</v>
      </c>
      <c r="F95" s="55">
        <v>3.6356999999999999</v>
      </c>
      <c r="G95" s="55">
        <v>51.457099999999997</v>
      </c>
      <c r="H95" s="55">
        <v>23.308499999999999</v>
      </c>
      <c r="I95" s="55">
        <v>0.34769</v>
      </c>
      <c r="J95" s="55">
        <v>4.1457199999999998</v>
      </c>
      <c r="K95" s="55">
        <v>9.887E-2</v>
      </c>
      <c r="L95" s="55">
        <v>0.54751000000000005</v>
      </c>
      <c r="M95" s="55">
        <f t="shared" si="3"/>
        <v>99.59308</v>
      </c>
      <c r="N95" s="55">
        <v>0.74814163511100162</v>
      </c>
      <c r="O95" s="5"/>
    </row>
    <row r="96" spans="1:15">
      <c r="A96" s="9" t="s">
        <v>77</v>
      </c>
      <c r="B96" s="5" t="s">
        <v>195</v>
      </c>
      <c r="C96" s="5" t="s">
        <v>155</v>
      </c>
      <c r="D96" s="55">
        <v>0.15956000000000001</v>
      </c>
      <c r="E96" s="55">
        <v>16.019600000000001</v>
      </c>
      <c r="F96" s="55">
        <v>3.4940600000000002</v>
      </c>
      <c r="G96" s="55">
        <v>51.483499999999999</v>
      </c>
      <c r="H96" s="55">
        <v>23.379899999999999</v>
      </c>
      <c r="I96" s="55">
        <v>0.33160000000000001</v>
      </c>
      <c r="J96" s="55">
        <v>4.1217699999999997</v>
      </c>
      <c r="K96" s="55">
        <v>0.10775</v>
      </c>
      <c r="L96" s="55">
        <v>0.63573999999999997</v>
      </c>
      <c r="M96" s="55">
        <f t="shared" si="3"/>
        <v>99.733479999999986</v>
      </c>
      <c r="N96" s="55">
        <v>0.75094545841809746</v>
      </c>
      <c r="O96" s="5"/>
    </row>
    <row r="97" spans="1:15">
      <c r="A97" s="9" t="s">
        <v>77</v>
      </c>
      <c r="B97" s="5" t="s">
        <v>195</v>
      </c>
      <c r="C97" s="5" t="s">
        <v>156</v>
      </c>
      <c r="D97" s="55">
        <v>0.16991000000000001</v>
      </c>
      <c r="E97" s="55">
        <v>15.969200000000001</v>
      </c>
      <c r="F97" s="55">
        <v>3.5682700000000001</v>
      </c>
      <c r="G97" s="55">
        <v>51.772100000000002</v>
      </c>
      <c r="H97" s="55">
        <v>23.218900000000001</v>
      </c>
      <c r="I97" s="55">
        <v>0.32322000000000001</v>
      </c>
      <c r="J97" s="55">
        <v>4.1095499999999996</v>
      </c>
      <c r="K97" s="55">
        <v>0.11008</v>
      </c>
      <c r="L97" s="55">
        <v>0.65054000000000001</v>
      </c>
      <c r="M97" s="55">
        <f t="shared" si="3"/>
        <v>99.891770000000008</v>
      </c>
      <c r="N97" s="55">
        <v>0.75091136076006126</v>
      </c>
      <c r="O97" s="5"/>
    </row>
    <row r="98" spans="1:15">
      <c r="A98" s="9" t="s">
        <v>77</v>
      </c>
      <c r="B98" s="5" t="s">
        <v>195</v>
      </c>
      <c r="C98" s="5" t="s">
        <v>156</v>
      </c>
      <c r="D98" s="55">
        <v>0.17558000000000001</v>
      </c>
      <c r="E98" s="55">
        <v>15.8238</v>
      </c>
      <c r="F98" s="55">
        <v>3.5750799999999998</v>
      </c>
      <c r="G98" s="55">
        <v>51.363900000000001</v>
      </c>
      <c r="H98" s="55">
        <v>23.343399999999999</v>
      </c>
      <c r="I98" s="55">
        <v>0.34666000000000002</v>
      </c>
      <c r="J98" s="55">
        <v>4.1520400000000004</v>
      </c>
      <c r="K98" s="55">
        <v>9.8919999999999994E-2</v>
      </c>
      <c r="L98" s="55">
        <v>0.51909000000000005</v>
      </c>
      <c r="M98" s="55">
        <f t="shared" si="3"/>
        <v>99.398470000000017</v>
      </c>
      <c r="N98" s="55">
        <v>0.74725832370105161</v>
      </c>
      <c r="O98" s="5"/>
    </row>
    <row r="99" spans="1:15">
      <c r="A99" s="9" t="s">
        <v>77</v>
      </c>
      <c r="B99" s="5" t="s">
        <v>196</v>
      </c>
      <c r="C99" s="5" t="s">
        <v>155</v>
      </c>
      <c r="D99" s="55">
        <v>0.19242999999999999</v>
      </c>
      <c r="E99" s="55">
        <v>15.911</v>
      </c>
      <c r="F99" s="55">
        <v>3.9026900000000002</v>
      </c>
      <c r="G99" s="55">
        <v>51.121499999999997</v>
      </c>
      <c r="H99" s="55">
        <v>22.750900000000001</v>
      </c>
      <c r="I99" s="55">
        <v>0.38055</v>
      </c>
      <c r="J99" s="55">
        <v>4.2155399999999998</v>
      </c>
      <c r="K99" s="55">
        <v>0.13697000000000001</v>
      </c>
      <c r="L99" s="55">
        <v>0.69296000000000002</v>
      </c>
      <c r="M99" s="55">
        <f t="shared" si="3"/>
        <v>99.304540000000003</v>
      </c>
      <c r="N99" s="55">
        <v>0.74676854245239099</v>
      </c>
      <c r="O99" s="5"/>
    </row>
    <row r="100" spans="1:15">
      <c r="A100" s="9" t="s">
        <v>77</v>
      </c>
      <c r="B100" s="5" t="s">
        <v>196</v>
      </c>
      <c r="C100" s="5" t="s">
        <v>155</v>
      </c>
      <c r="D100" s="55">
        <v>0.18487999999999999</v>
      </c>
      <c r="E100" s="55">
        <v>15.9192</v>
      </c>
      <c r="F100" s="55">
        <v>3.7656800000000001</v>
      </c>
      <c r="G100" s="55">
        <v>51.3429</v>
      </c>
      <c r="H100" s="55">
        <v>22.992999999999999</v>
      </c>
      <c r="I100" s="55">
        <v>0.36175000000000002</v>
      </c>
      <c r="J100" s="55">
        <v>4.27264</v>
      </c>
      <c r="K100" s="55">
        <v>7.1889999999999996E-2</v>
      </c>
      <c r="L100" s="55">
        <v>0.56440000000000001</v>
      </c>
      <c r="M100" s="55">
        <f t="shared" si="3"/>
        <v>99.476339999999993</v>
      </c>
      <c r="N100" s="55">
        <v>0.74431182923418215</v>
      </c>
      <c r="O100" s="5"/>
    </row>
    <row r="101" spans="1:15">
      <c r="A101" s="9" t="s">
        <v>77</v>
      </c>
      <c r="B101" s="5" t="s">
        <v>196</v>
      </c>
      <c r="C101" s="5" t="s">
        <v>155</v>
      </c>
      <c r="D101" s="55">
        <v>0.17932999999999999</v>
      </c>
      <c r="E101" s="55">
        <v>15.9922</v>
      </c>
      <c r="F101" s="55">
        <v>3.7058900000000001</v>
      </c>
      <c r="G101" s="55">
        <v>51.381799999999998</v>
      </c>
      <c r="H101" s="55">
        <v>23.179600000000001</v>
      </c>
      <c r="I101" s="55">
        <v>0.36930000000000002</v>
      </c>
      <c r="J101" s="55">
        <v>4.2140500000000003</v>
      </c>
      <c r="K101" s="55">
        <v>9.2090000000000005E-2</v>
      </c>
      <c r="L101" s="55">
        <v>0.55286999999999997</v>
      </c>
      <c r="M101" s="55">
        <f t="shared" si="3"/>
        <v>99.667129999999986</v>
      </c>
      <c r="N101" s="55">
        <v>0.74780584739369638</v>
      </c>
      <c r="O101" s="5"/>
    </row>
    <row r="102" spans="1:15">
      <c r="A102" s="9" t="s">
        <v>77</v>
      </c>
      <c r="B102" s="5" t="s">
        <v>196</v>
      </c>
      <c r="C102" s="5" t="s">
        <v>155</v>
      </c>
      <c r="D102" s="55">
        <v>0.19367999999999999</v>
      </c>
      <c r="E102" s="55">
        <v>15.7973</v>
      </c>
      <c r="F102" s="55">
        <v>3.9078200000000001</v>
      </c>
      <c r="G102" s="55">
        <v>51.256700000000002</v>
      </c>
      <c r="H102" s="55">
        <v>22.829699999999999</v>
      </c>
      <c r="I102" s="55">
        <v>0.37519000000000002</v>
      </c>
      <c r="J102" s="55">
        <v>4.50563</v>
      </c>
      <c r="K102" s="55">
        <v>0.13458000000000001</v>
      </c>
      <c r="L102" s="55">
        <v>0.69759000000000004</v>
      </c>
      <c r="M102" s="55">
        <f t="shared" si="3"/>
        <v>99.698190000000011</v>
      </c>
      <c r="N102" s="55">
        <v>0.73255050383995823</v>
      </c>
      <c r="O102" s="5"/>
    </row>
    <row r="103" spans="1:15">
      <c r="A103" s="9" t="s">
        <v>77</v>
      </c>
      <c r="B103" s="5" t="s">
        <v>196</v>
      </c>
      <c r="C103" s="5" t="s">
        <v>156</v>
      </c>
      <c r="D103" s="55">
        <v>0.19492999999999999</v>
      </c>
      <c r="E103" s="55">
        <v>15.801500000000001</v>
      </c>
      <c r="F103" s="55">
        <v>4.3759899999999998</v>
      </c>
      <c r="G103" s="55">
        <v>50.7502</v>
      </c>
      <c r="H103" s="55">
        <v>23.2683</v>
      </c>
      <c r="I103" s="55">
        <v>0.41472999999999999</v>
      </c>
      <c r="J103" s="55">
        <v>4.6514100000000003</v>
      </c>
      <c r="K103" s="55">
        <v>4.9349999999999998E-2</v>
      </c>
      <c r="L103" s="55">
        <v>0.75480000000000003</v>
      </c>
      <c r="M103" s="55">
        <f t="shared" si="3"/>
        <v>100.26121000000001</v>
      </c>
      <c r="N103" s="55">
        <v>0.72493282249008695</v>
      </c>
      <c r="O103" s="5"/>
    </row>
    <row r="104" spans="1:15">
      <c r="A104" s="9" t="s">
        <v>77</v>
      </c>
      <c r="B104" s="5" t="s">
        <v>196</v>
      </c>
      <c r="C104" s="5" t="s">
        <v>156</v>
      </c>
      <c r="D104" s="55">
        <v>0.22081000000000001</v>
      </c>
      <c r="E104" s="55">
        <v>15.6046</v>
      </c>
      <c r="F104" s="55">
        <v>4.4417999999999997</v>
      </c>
      <c r="G104" s="55">
        <v>50.870899999999999</v>
      </c>
      <c r="H104" s="55">
        <v>22.999600000000001</v>
      </c>
      <c r="I104" s="55">
        <v>0.40514</v>
      </c>
      <c r="J104" s="55">
        <v>4.5643500000000001</v>
      </c>
      <c r="K104" s="55">
        <v>0.10321</v>
      </c>
      <c r="L104" s="55">
        <v>0.84075999999999995</v>
      </c>
      <c r="M104" s="55">
        <f t="shared" si="3"/>
        <v>100.05117000000001</v>
      </c>
      <c r="N104" s="55">
        <v>0.7261986896024818</v>
      </c>
      <c r="O104" s="5"/>
    </row>
    <row r="105" spans="1:15">
      <c r="A105" s="9" t="s">
        <v>77</v>
      </c>
      <c r="B105" s="5" t="s">
        <v>196</v>
      </c>
      <c r="C105" s="5" t="s">
        <v>156</v>
      </c>
      <c r="D105" s="55">
        <v>0.24013000000000001</v>
      </c>
      <c r="E105" s="55">
        <v>15.694100000000001</v>
      </c>
      <c r="F105" s="55">
        <v>4.4265600000000003</v>
      </c>
      <c r="G105" s="55">
        <v>50.716200000000001</v>
      </c>
      <c r="H105" s="55">
        <v>23.345300000000002</v>
      </c>
      <c r="I105" s="55">
        <v>0.39056999999999997</v>
      </c>
      <c r="J105" s="55">
        <v>4.5990200000000003</v>
      </c>
      <c r="K105" s="55">
        <v>0.10335</v>
      </c>
      <c r="L105" s="55">
        <v>0.79610999999999998</v>
      </c>
      <c r="M105" s="55">
        <f t="shared" si="3"/>
        <v>100.31134</v>
      </c>
      <c r="N105" s="55">
        <v>0.72583038763566254</v>
      </c>
      <c r="O105" s="5"/>
    </row>
    <row r="106" spans="1:15">
      <c r="A106" s="9" t="s">
        <v>77</v>
      </c>
      <c r="B106" s="5" t="s">
        <v>196</v>
      </c>
      <c r="C106" s="5" t="s">
        <v>156</v>
      </c>
      <c r="D106" s="55">
        <v>0.22395000000000001</v>
      </c>
      <c r="E106" s="55">
        <v>15.692299999999999</v>
      </c>
      <c r="F106" s="55">
        <v>4.2705500000000001</v>
      </c>
      <c r="G106" s="55">
        <v>50.5456</v>
      </c>
      <c r="H106" s="55">
        <v>23.0367</v>
      </c>
      <c r="I106" s="55">
        <v>0.37340000000000001</v>
      </c>
      <c r="J106" s="55">
        <v>4.6929800000000004</v>
      </c>
      <c r="K106" s="55">
        <v>0.19525000000000001</v>
      </c>
      <c r="L106" s="55">
        <v>0.74641000000000002</v>
      </c>
      <c r="M106" s="55">
        <f t="shared" si="3"/>
        <v>99.777140000000003</v>
      </c>
      <c r="N106" s="55">
        <v>0.72176475164636023</v>
      </c>
      <c r="O106" s="5"/>
    </row>
    <row r="107" spans="1:15">
      <c r="A107" s="9" t="s">
        <v>77</v>
      </c>
      <c r="B107" s="5" t="s">
        <v>197</v>
      </c>
      <c r="C107" s="5" t="s">
        <v>155</v>
      </c>
      <c r="D107" s="55">
        <v>0.18107999999999999</v>
      </c>
      <c r="E107" s="55">
        <v>15.434200000000001</v>
      </c>
      <c r="F107" s="55">
        <v>4.5814399999999997</v>
      </c>
      <c r="G107" s="55">
        <v>50.780700000000003</v>
      </c>
      <c r="H107" s="55">
        <v>23.465199999999999</v>
      </c>
      <c r="I107" s="55">
        <v>0.45339000000000002</v>
      </c>
      <c r="J107" s="55">
        <v>4.2126900000000003</v>
      </c>
      <c r="K107" s="55">
        <v>8.9840000000000003E-2</v>
      </c>
      <c r="L107" s="55">
        <v>0.83377000000000001</v>
      </c>
      <c r="M107" s="55">
        <f t="shared" si="3"/>
        <v>100.03230999999998</v>
      </c>
      <c r="N107" s="55">
        <v>0.73973994182072511</v>
      </c>
      <c r="O107" s="5"/>
    </row>
    <row r="108" spans="1:15">
      <c r="A108" s="9" t="s">
        <v>77</v>
      </c>
      <c r="B108" s="5" t="s">
        <v>197</v>
      </c>
      <c r="C108" s="5" t="s">
        <v>155</v>
      </c>
      <c r="D108" s="55">
        <v>0.19700999999999999</v>
      </c>
      <c r="E108" s="55">
        <v>15.357900000000001</v>
      </c>
      <c r="F108" s="55">
        <v>4.6082000000000001</v>
      </c>
      <c r="G108" s="55">
        <v>50.203400000000002</v>
      </c>
      <c r="H108" s="55">
        <v>23.336400000000001</v>
      </c>
      <c r="I108" s="55">
        <v>0.45078000000000001</v>
      </c>
      <c r="J108" s="55">
        <v>4.38931</v>
      </c>
      <c r="K108" s="55">
        <v>5.1619999999999999E-2</v>
      </c>
      <c r="L108" s="55">
        <v>0.79840999999999995</v>
      </c>
      <c r="M108" s="55">
        <f t="shared" si="3"/>
        <v>99.393029999999996</v>
      </c>
      <c r="N108" s="55">
        <v>0.73078109724005313</v>
      </c>
      <c r="O108" s="5"/>
    </row>
    <row r="109" spans="1:15">
      <c r="A109" s="9" t="s">
        <v>77</v>
      </c>
      <c r="B109" s="5" t="s">
        <v>197</v>
      </c>
      <c r="C109" s="5" t="s">
        <v>155</v>
      </c>
      <c r="D109" s="55">
        <v>0.16894999999999999</v>
      </c>
      <c r="E109" s="55">
        <v>15.4954</v>
      </c>
      <c r="F109" s="55">
        <v>4.5404499999999999</v>
      </c>
      <c r="G109" s="55">
        <v>50.450499999999998</v>
      </c>
      <c r="H109" s="55">
        <v>23.337800000000001</v>
      </c>
      <c r="I109" s="55">
        <v>0.45896999999999999</v>
      </c>
      <c r="J109" s="55">
        <v>4.2965600000000004</v>
      </c>
      <c r="K109" s="55">
        <v>9.6490000000000006E-2</v>
      </c>
      <c r="L109" s="55">
        <v>0.91005000000000003</v>
      </c>
      <c r="M109" s="55">
        <f t="shared" si="3"/>
        <v>99.755169999999993</v>
      </c>
      <c r="N109" s="55">
        <v>0.73669513059479386</v>
      </c>
      <c r="O109" s="5"/>
    </row>
    <row r="110" spans="1:15">
      <c r="A110" s="9" t="s">
        <v>77</v>
      </c>
      <c r="B110" s="5" t="s">
        <v>197</v>
      </c>
      <c r="C110" s="5" t="s">
        <v>156</v>
      </c>
      <c r="D110" s="55">
        <v>0.23652999999999999</v>
      </c>
      <c r="E110" s="55">
        <v>15.8553</v>
      </c>
      <c r="F110" s="55">
        <v>4.5301</v>
      </c>
      <c r="G110" s="55">
        <v>50.705800000000004</v>
      </c>
      <c r="H110" s="55">
        <v>23.127300000000002</v>
      </c>
      <c r="I110" s="55">
        <v>0.40516999999999997</v>
      </c>
      <c r="J110" s="55">
        <v>4.42746</v>
      </c>
      <c r="K110" s="55">
        <v>5.1650000000000001E-2</v>
      </c>
      <c r="L110" s="55">
        <v>0.70435000000000003</v>
      </c>
      <c r="M110" s="55">
        <f t="shared" si="3"/>
        <v>100.04366</v>
      </c>
      <c r="N110" s="55">
        <v>0.73532436030446058</v>
      </c>
      <c r="O110" s="5"/>
    </row>
    <row r="111" spans="1:15">
      <c r="A111" s="9" t="s">
        <v>77</v>
      </c>
      <c r="B111" s="5" t="s">
        <v>197</v>
      </c>
      <c r="C111" s="5" t="s">
        <v>156</v>
      </c>
      <c r="D111" s="55">
        <v>0.19955000000000001</v>
      </c>
      <c r="E111" s="55">
        <v>15.8454</v>
      </c>
      <c r="F111" s="55">
        <v>4.3635999999999999</v>
      </c>
      <c r="G111" s="55">
        <v>50.334899999999998</v>
      </c>
      <c r="H111" s="55">
        <v>23.0502</v>
      </c>
      <c r="I111" s="55">
        <v>0.42298999999999998</v>
      </c>
      <c r="J111" s="55">
        <v>4.4507000000000003</v>
      </c>
      <c r="K111" s="55">
        <v>0.11894</v>
      </c>
      <c r="L111" s="55">
        <v>0.70952000000000004</v>
      </c>
      <c r="M111" s="55">
        <f t="shared" si="3"/>
        <v>99.495799999999988</v>
      </c>
      <c r="N111" s="55">
        <v>0.73418298273194016</v>
      </c>
      <c r="O111" s="5"/>
    </row>
    <row r="112" spans="1:15">
      <c r="A112" s="9" t="s">
        <v>77</v>
      </c>
      <c r="B112" s="5" t="s">
        <v>197</v>
      </c>
      <c r="C112" s="5" t="s">
        <v>156</v>
      </c>
      <c r="D112" s="55">
        <v>0.20330000000000001</v>
      </c>
      <c r="E112" s="55">
        <v>15.6449</v>
      </c>
      <c r="F112" s="55">
        <v>4.6829700000000001</v>
      </c>
      <c r="G112" s="55">
        <v>50.436999999999998</v>
      </c>
      <c r="H112" s="55">
        <v>23.004100000000001</v>
      </c>
      <c r="I112" s="55">
        <v>0.43099999999999999</v>
      </c>
      <c r="J112" s="55">
        <v>4.8934199999999999</v>
      </c>
      <c r="K112" s="55">
        <v>0.12556999999999999</v>
      </c>
      <c r="L112" s="55">
        <v>0.80262</v>
      </c>
      <c r="M112" s="55">
        <f t="shared" si="3"/>
        <v>100.22488000000001</v>
      </c>
      <c r="N112" s="55">
        <v>0.71266893640036955</v>
      </c>
      <c r="O112" s="5"/>
    </row>
    <row r="113" spans="1:15">
      <c r="A113" s="9" t="s">
        <v>77</v>
      </c>
      <c r="B113" s="5" t="s">
        <v>198</v>
      </c>
      <c r="C113" s="5" t="s">
        <v>155</v>
      </c>
      <c r="D113" s="55">
        <v>0.21062</v>
      </c>
      <c r="E113" s="55">
        <v>15.8271</v>
      </c>
      <c r="F113" s="55">
        <v>4.1623099999999997</v>
      </c>
      <c r="G113" s="55">
        <v>51.110500000000002</v>
      </c>
      <c r="H113" s="55">
        <v>22.729299999999999</v>
      </c>
      <c r="I113" s="55">
        <v>0.41674</v>
      </c>
      <c r="J113" s="55">
        <v>4.4920400000000003</v>
      </c>
      <c r="K113" s="55">
        <v>0.13239000000000001</v>
      </c>
      <c r="L113" s="55">
        <v>0.64639999999999997</v>
      </c>
      <c r="M113" s="55">
        <f t="shared" si="3"/>
        <v>99.727400000000003</v>
      </c>
      <c r="N113" s="55">
        <v>0.7321478844877779</v>
      </c>
      <c r="O113" s="5"/>
    </row>
    <row r="114" spans="1:15">
      <c r="A114" s="9" t="s">
        <v>77</v>
      </c>
      <c r="B114" s="5" t="s">
        <v>198</v>
      </c>
      <c r="C114" s="5" t="s">
        <v>155</v>
      </c>
      <c r="D114" s="55">
        <v>0.19611000000000001</v>
      </c>
      <c r="E114" s="55">
        <v>15.9474</v>
      </c>
      <c r="F114" s="55">
        <v>3.89642</v>
      </c>
      <c r="G114" s="55">
        <v>51.323900000000002</v>
      </c>
      <c r="H114" s="55">
        <v>22.755700000000001</v>
      </c>
      <c r="I114" s="55">
        <v>0.34482000000000002</v>
      </c>
      <c r="J114" s="55">
        <v>4.6480399999999999</v>
      </c>
      <c r="K114" s="55">
        <v>0.16836999999999999</v>
      </c>
      <c r="L114" s="55">
        <v>0.66651000000000005</v>
      </c>
      <c r="M114" s="55">
        <f t="shared" si="3"/>
        <v>99.947270000000003</v>
      </c>
      <c r="N114" s="55">
        <v>0.726906058054402</v>
      </c>
      <c r="O114" s="5"/>
    </row>
    <row r="115" spans="1:15">
      <c r="A115" s="9" t="s">
        <v>77</v>
      </c>
      <c r="B115" s="5" t="s">
        <v>198</v>
      </c>
      <c r="C115" s="5" t="s">
        <v>155</v>
      </c>
      <c r="D115" s="55">
        <v>0.20218</v>
      </c>
      <c r="E115" s="55">
        <v>16.030899999999999</v>
      </c>
      <c r="F115" s="55">
        <v>4.0899700000000001</v>
      </c>
      <c r="G115" s="55">
        <v>51.198300000000003</v>
      </c>
      <c r="H115" s="55">
        <v>23.008400000000002</v>
      </c>
      <c r="I115" s="55">
        <v>0.36210999999999999</v>
      </c>
      <c r="J115" s="55">
        <v>4.6248399999999998</v>
      </c>
      <c r="K115" s="55">
        <v>0.1235</v>
      </c>
      <c r="L115" s="55">
        <v>0.68677999999999995</v>
      </c>
      <c r="M115" s="55">
        <f t="shared" si="3"/>
        <v>100.32698000000002</v>
      </c>
      <c r="N115" s="55">
        <v>0.72893071612340854</v>
      </c>
      <c r="O115" s="5"/>
    </row>
    <row r="116" spans="1:15">
      <c r="A116" s="9" t="s">
        <v>77</v>
      </c>
      <c r="B116" s="5" t="s">
        <v>198</v>
      </c>
      <c r="C116" s="5" t="s">
        <v>155</v>
      </c>
      <c r="D116" s="55">
        <v>0.22072</v>
      </c>
      <c r="E116" s="55">
        <v>15.801500000000001</v>
      </c>
      <c r="F116" s="55">
        <v>4.2647199999999996</v>
      </c>
      <c r="G116" s="55">
        <v>51.209099999999999</v>
      </c>
      <c r="H116" s="55">
        <v>22.8504</v>
      </c>
      <c r="I116" s="55">
        <v>0.37984000000000001</v>
      </c>
      <c r="J116" s="55">
        <v>4.4165900000000002</v>
      </c>
      <c r="K116" s="55">
        <v>0.13699</v>
      </c>
      <c r="L116" s="55">
        <v>0.68713000000000002</v>
      </c>
      <c r="M116" s="55">
        <f t="shared" si="3"/>
        <v>99.966989999999996</v>
      </c>
      <c r="N116" s="55">
        <v>0.73514188262868418</v>
      </c>
      <c r="O116" s="5"/>
    </row>
    <row r="117" spans="1:15">
      <c r="A117" s="9" t="s">
        <v>77</v>
      </c>
      <c r="B117" s="5" t="s">
        <v>198</v>
      </c>
      <c r="C117" s="5" t="s">
        <v>156</v>
      </c>
      <c r="D117" s="55">
        <v>0.20516000000000001</v>
      </c>
      <c r="E117" s="55">
        <v>15.6899</v>
      </c>
      <c r="F117" s="55">
        <v>4.6956199999999999</v>
      </c>
      <c r="G117" s="55">
        <v>50.654400000000003</v>
      </c>
      <c r="H117" s="55">
        <v>22.834599999999998</v>
      </c>
      <c r="I117" s="55">
        <v>0.42220000000000002</v>
      </c>
      <c r="J117" s="55">
        <v>4.7688499999999996</v>
      </c>
      <c r="K117" s="55">
        <v>0.12567</v>
      </c>
      <c r="L117" s="55">
        <v>0.47456999999999999</v>
      </c>
      <c r="M117" s="55">
        <f t="shared" si="3"/>
        <v>99.87097</v>
      </c>
      <c r="N117" s="55">
        <v>0.7185015810720915</v>
      </c>
      <c r="O117" s="5"/>
    </row>
    <row r="118" spans="1:15">
      <c r="A118" s="9" t="s">
        <v>77</v>
      </c>
      <c r="B118" s="5" t="s">
        <v>198</v>
      </c>
      <c r="C118" s="5" t="s">
        <v>156</v>
      </c>
      <c r="D118" s="55">
        <v>0.34142</v>
      </c>
      <c r="E118" s="55">
        <v>14.9755</v>
      </c>
      <c r="F118" s="55">
        <v>5.2464199999999996</v>
      </c>
      <c r="G118" s="55">
        <v>51.360100000000003</v>
      </c>
      <c r="H118" s="55">
        <v>22.3507</v>
      </c>
      <c r="I118" s="55">
        <v>0.35128999999999999</v>
      </c>
      <c r="J118" s="55">
        <v>4.5677099999999999</v>
      </c>
      <c r="K118" s="55">
        <v>8.7580000000000005E-2</v>
      </c>
      <c r="L118" s="55">
        <v>0.53793999999999997</v>
      </c>
      <c r="M118" s="55">
        <f t="shared" si="3"/>
        <v>99.818660000000023</v>
      </c>
      <c r="N118" s="55">
        <v>0.71779119648425294</v>
      </c>
      <c r="O118" s="5"/>
    </row>
    <row r="119" spans="1:15">
      <c r="A119" s="9" t="s">
        <v>77</v>
      </c>
      <c r="B119" s="5" t="s">
        <v>198</v>
      </c>
      <c r="C119" s="5" t="s">
        <v>156</v>
      </c>
      <c r="D119" s="55">
        <v>0.20179</v>
      </c>
      <c r="E119" s="55">
        <v>15.8185</v>
      </c>
      <c r="F119" s="55">
        <v>4.4983700000000004</v>
      </c>
      <c r="G119" s="55">
        <v>50.833399999999997</v>
      </c>
      <c r="H119" s="55">
        <v>22.845199999999998</v>
      </c>
      <c r="I119" s="55">
        <v>0.36906</v>
      </c>
      <c r="J119" s="55">
        <v>4.5426200000000003</v>
      </c>
      <c r="K119" s="55">
        <v>0.17729</v>
      </c>
      <c r="L119" s="55">
        <v>0.51482000000000006</v>
      </c>
      <c r="M119" s="55">
        <f t="shared" si="3"/>
        <v>99.801050000000004</v>
      </c>
      <c r="N119" s="55">
        <v>0.72983911999932671</v>
      </c>
      <c r="O119" s="5"/>
    </row>
    <row r="120" spans="1:15">
      <c r="A120" s="9" t="s">
        <v>77</v>
      </c>
      <c r="B120" s="5" t="s">
        <v>198</v>
      </c>
      <c r="C120" s="5" t="s">
        <v>156</v>
      </c>
      <c r="D120" s="55">
        <v>0.18890000000000001</v>
      </c>
      <c r="E120" s="55">
        <v>15.680999999999999</v>
      </c>
      <c r="F120" s="55">
        <v>4.3855000000000004</v>
      </c>
      <c r="G120" s="55">
        <v>51.3127</v>
      </c>
      <c r="H120" s="55">
        <v>22.708100000000002</v>
      </c>
      <c r="I120" s="55">
        <v>0.34611999999999998</v>
      </c>
      <c r="J120" s="55">
        <v>4.4283400000000004</v>
      </c>
      <c r="K120" s="55">
        <v>7.6420000000000002E-2</v>
      </c>
      <c r="L120" s="55">
        <v>0.46411999999999998</v>
      </c>
      <c r="M120" s="55">
        <f t="shared" si="3"/>
        <v>99.591200000000001</v>
      </c>
      <c r="N120" s="55">
        <v>0.73312911974173256</v>
      </c>
      <c r="O120" s="5"/>
    </row>
    <row r="121" spans="1:15">
      <c r="A121" s="46" t="s">
        <v>218</v>
      </c>
    </row>
    <row r="122" spans="1:15">
      <c r="A122" s="153" t="s">
        <v>203</v>
      </c>
      <c r="B122" s="153" t="s">
        <v>205</v>
      </c>
      <c r="C122" s="153"/>
      <c r="D122" s="154">
        <v>1.8794599999999999</v>
      </c>
      <c r="E122" s="154">
        <v>16.489000000000001</v>
      </c>
      <c r="F122" s="154">
        <v>8.5187799999999996</v>
      </c>
      <c r="G122" s="154">
        <v>46.832900000000002</v>
      </c>
      <c r="H122" s="154">
        <v>15.7508</v>
      </c>
      <c r="I122" s="154">
        <v>0.82296000000000002</v>
      </c>
      <c r="J122" s="154">
        <v>6.9797500000000001</v>
      </c>
      <c r="K122" s="154">
        <v>0.15221000000000001</v>
      </c>
      <c r="L122" s="154">
        <v>0.10192</v>
      </c>
      <c r="M122" s="154">
        <f>SUM(D122:L122)</f>
        <v>97.527779999999993</v>
      </c>
      <c r="N122" s="55">
        <v>0.6714371697987026</v>
      </c>
    </row>
    <row r="123" spans="1:15">
      <c r="A123" s="153" t="s">
        <v>203</v>
      </c>
      <c r="B123" s="153" t="s">
        <v>206</v>
      </c>
      <c r="C123" s="153"/>
      <c r="D123" s="154">
        <v>1.9157</v>
      </c>
      <c r="E123" s="154">
        <v>16.591999999999999</v>
      </c>
      <c r="F123" s="154">
        <v>8.4473800000000008</v>
      </c>
      <c r="G123" s="154">
        <v>46.392299999999999</v>
      </c>
      <c r="H123" s="154">
        <v>15.6952</v>
      </c>
      <c r="I123" s="154">
        <v>0.83460999999999996</v>
      </c>
      <c r="J123" s="154">
        <v>7.0295899999999998</v>
      </c>
      <c r="K123" s="154">
        <v>0.16347</v>
      </c>
      <c r="L123" s="154">
        <v>0.12742999999999999</v>
      </c>
      <c r="M123" s="154">
        <f t="shared" ref="M123:M136" si="4">SUM(D123:L123)</f>
        <v>97.197680000000005</v>
      </c>
      <c r="N123" s="55">
        <v>0.64698491481398579</v>
      </c>
    </row>
    <row r="124" spans="1:15">
      <c r="A124" s="153" t="s">
        <v>203</v>
      </c>
      <c r="B124" s="153" t="s">
        <v>207</v>
      </c>
      <c r="C124" s="153"/>
      <c r="D124" s="154">
        <v>1.9458899999999999</v>
      </c>
      <c r="E124" s="154">
        <v>16.441700000000001</v>
      </c>
      <c r="F124" s="154">
        <v>8.5067900000000005</v>
      </c>
      <c r="G124" s="154">
        <v>46.698099999999997</v>
      </c>
      <c r="H124" s="154">
        <v>15.621499999999999</v>
      </c>
      <c r="I124" s="154">
        <v>0.83262000000000003</v>
      </c>
      <c r="J124" s="154">
        <v>6.9289500000000004</v>
      </c>
      <c r="K124" s="154">
        <v>0.14323</v>
      </c>
      <c r="L124" s="154">
        <v>0.11888</v>
      </c>
      <c r="M124" s="154">
        <f t="shared" si="4"/>
        <v>97.237660000000005</v>
      </c>
      <c r="N124" s="55">
        <v>0.64678112392554921</v>
      </c>
    </row>
    <row r="125" spans="1:15">
      <c r="A125" s="153" t="s">
        <v>203</v>
      </c>
      <c r="B125" s="153" t="s">
        <v>208</v>
      </c>
      <c r="C125" s="153"/>
      <c r="D125" s="154">
        <v>1.9354899999999999</v>
      </c>
      <c r="E125" s="154">
        <v>16.730899999999998</v>
      </c>
      <c r="F125" s="154">
        <v>8.3945000000000007</v>
      </c>
      <c r="G125" s="154">
        <v>46.314900000000002</v>
      </c>
      <c r="H125" s="154">
        <v>15.728</v>
      </c>
      <c r="I125" s="154">
        <v>0.82952999999999999</v>
      </c>
      <c r="J125" s="154">
        <v>7.0596100000000002</v>
      </c>
      <c r="K125" s="154">
        <v>0.15656999999999999</v>
      </c>
      <c r="L125" s="154">
        <v>0.14424999999999999</v>
      </c>
      <c r="M125" s="154">
        <f t="shared" si="4"/>
        <v>97.293750000000003</v>
      </c>
      <c r="N125" s="55">
        <v>0.64799580671957502</v>
      </c>
    </row>
    <row r="126" spans="1:15">
      <c r="A126" s="153" t="s">
        <v>203</v>
      </c>
      <c r="B126" s="153" t="s">
        <v>209</v>
      </c>
      <c r="C126" s="153"/>
      <c r="D126" s="154">
        <v>1.31667</v>
      </c>
      <c r="E126" s="154">
        <v>16.755500000000001</v>
      </c>
      <c r="F126" s="154">
        <v>8.8248999999999995</v>
      </c>
      <c r="G126" s="154">
        <v>49.625900000000001</v>
      </c>
      <c r="H126" s="154">
        <v>15.563000000000001</v>
      </c>
      <c r="I126" s="154">
        <v>0.92371999999999999</v>
      </c>
      <c r="J126" s="154">
        <v>7.0666500000000001</v>
      </c>
      <c r="K126" s="154">
        <v>0.11380999999999999</v>
      </c>
      <c r="L126" s="154">
        <v>0.223</v>
      </c>
      <c r="M126" s="154">
        <f t="shared" si="4"/>
        <v>100.41315</v>
      </c>
      <c r="N126" s="55">
        <v>0.64771225172004032</v>
      </c>
    </row>
    <row r="127" spans="1:15">
      <c r="A127" s="153" t="s">
        <v>203</v>
      </c>
      <c r="B127" s="153" t="s">
        <v>210</v>
      </c>
      <c r="C127" s="153"/>
      <c r="D127" s="154">
        <v>1.2838499999999999</v>
      </c>
      <c r="E127" s="154">
        <v>16.497599999999998</v>
      </c>
      <c r="F127" s="154">
        <v>8.8624799999999997</v>
      </c>
      <c r="G127" s="154">
        <v>49.778500000000001</v>
      </c>
      <c r="H127" s="154">
        <v>15.3719</v>
      </c>
      <c r="I127" s="154">
        <v>0.92505999999999999</v>
      </c>
      <c r="J127" s="154">
        <v>6.5136399999999997</v>
      </c>
      <c r="K127" s="154">
        <v>0.14285</v>
      </c>
      <c r="L127" s="154">
        <v>8.1960000000000005E-2</v>
      </c>
      <c r="M127" s="154">
        <f t="shared" si="4"/>
        <v>99.457839999999976</v>
      </c>
      <c r="N127" s="55">
        <v>0.64781937995529892</v>
      </c>
    </row>
    <row r="128" spans="1:15">
      <c r="A128" s="153" t="s">
        <v>203</v>
      </c>
      <c r="B128" s="153" t="s">
        <v>211</v>
      </c>
      <c r="C128" s="153"/>
      <c r="D128" s="154">
        <v>1.2353499999999999</v>
      </c>
      <c r="E128" s="154">
        <v>16.4451</v>
      </c>
      <c r="F128" s="154">
        <v>8.9473599999999998</v>
      </c>
      <c r="G128" s="154">
        <v>49.622900000000001</v>
      </c>
      <c r="H128" s="154">
        <v>15.548</v>
      </c>
      <c r="I128" s="154">
        <v>0.93310999999999999</v>
      </c>
      <c r="J128" s="154">
        <v>6.7526999999999999</v>
      </c>
      <c r="K128" s="154">
        <v>0.15848000000000001</v>
      </c>
      <c r="L128" s="154">
        <v>0.19492999999999999</v>
      </c>
      <c r="M128" s="154">
        <f t="shared" si="4"/>
        <v>99.83793</v>
      </c>
      <c r="N128" s="55">
        <v>0.66272104601913995</v>
      </c>
    </row>
    <row r="129" spans="1:14">
      <c r="A129" s="153" t="s">
        <v>203</v>
      </c>
      <c r="B129" s="153" t="s">
        <v>212</v>
      </c>
      <c r="C129" s="153"/>
      <c r="D129" s="154">
        <v>1.22584</v>
      </c>
      <c r="E129" s="154">
        <v>16.3599</v>
      </c>
      <c r="F129" s="154">
        <v>8.9911100000000008</v>
      </c>
      <c r="G129" s="154">
        <v>49.778100000000002</v>
      </c>
      <c r="H129" s="154">
        <v>15.4087</v>
      </c>
      <c r="I129" s="154">
        <v>0.92893000000000003</v>
      </c>
      <c r="J129" s="154">
        <v>6.7366900000000003</v>
      </c>
      <c r="K129" s="154">
        <v>0.154</v>
      </c>
      <c r="L129" s="154">
        <v>0.12429</v>
      </c>
      <c r="M129" s="154">
        <f t="shared" si="4"/>
        <v>99.707559999999987</v>
      </c>
      <c r="N129" s="55">
        <v>0.65389753483839241</v>
      </c>
    </row>
    <row r="130" spans="1:14">
      <c r="A130" s="153" t="s">
        <v>203</v>
      </c>
      <c r="B130" s="153" t="s">
        <v>213</v>
      </c>
      <c r="C130" s="153"/>
      <c r="D130" s="154">
        <v>1.2653799999999999</v>
      </c>
      <c r="E130" s="154">
        <v>16.509799999999998</v>
      </c>
      <c r="F130" s="154">
        <v>8.7913899999999998</v>
      </c>
      <c r="G130" s="154">
        <v>49.969200000000001</v>
      </c>
      <c r="H130" s="154">
        <v>15.4559</v>
      </c>
      <c r="I130" s="154">
        <v>0.94399999999999995</v>
      </c>
      <c r="J130" s="154">
        <v>6.2926399999999996</v>
      </c>
      <c r="K130" s="154">
        <v>0.13442999999999999</v>
      </c>
      <c r="L130" s="154">
        <v>0.16747000000000001</v>
      </c>
      <c r="M130" s="154">
        <f t="shared" si="4"/>
        <v>99.530209999999997</v>
      </c>
      <c r="N130" s="55">
        <v>0.6532591177027588</v>
      </c>
    </row>
    <row r="131" spans="1:14">
      <c r="A131" s="153" t="s">
        <v>203</v>
      </c>
      <c r="B131" s="153" t="s">
        <v>214</v>
      </c>
      <c r="C131" s="153"/>
      <c r="D131" s="154">
        <v>1.2546200000000001</v>
      </c>
      <c r="E131" s="154">
        <v>16.396799999999999</v>
      </c>
      <c r="F131" s="154">
        <v>8.7454900000000002</v>
      </c>
      <c r="G131" s="154">
        <v>49.901299999999999</v>
      </c>
      <c r="H131" s="154">
        <v>15.363200000000001</v>
      </c>
      <c r="I131" s="154">
        <v>0.92396999999999996</v>
      </c>
      <c r="J131" s="154">
        <v>6.59084</v>
      </c>
      <c r="K131" s="154">
        <v>0.13657</v>
      </c>
      <c r="L131" s="154">
        <v>0.10487</v>
      </c>
      <c r="M131" s="154">
        <f t="shared" si="4"/>
        <v>99.417660000000012</v>
      </c>
      <c r="N131" s="55">
        <v>0.67055674583102365</v>
      </c>
    </row>
    <row r="132" spans="1:14">
      <c r="A132" s="153" t="s">
        <v>203</v>
      </c>
      <c r="B132" s="153" t="s">
        <v>215</v>
      </c>
      <c r="C132" s="153"/>
      <c r="D132" s="154">
        <v>1.27423</v>
      </c>
      <c r="E132" s="154">
        <v>16.379799999999999</v>
      </c>
      <c r="F132" s="154">
        <v>8.8728300000000004</v>
      </c>
      <c r="G132" s="154">
        <v>50.080199999999998</v>
      </c>
      <c r="H132" s="154">
        <v>15.3177</v>
      </c>
      <c r="I132" s="154">
        <v>0.94298999999999999</v>
      </c>
      <c r="J132" s="154">
        <v>6.3773299999999997</v>
      </c>
      <c r="K132" s="154">
        <v>0.14321999999999999</v>
      </c>
      <c r="L132" s="154">
        <v>0.15589</v>
      </c>
      <c r="M132" s="154">
        <f t="shared" si="4"/>
        <v>99.544189999999986</v>
      </c>
      <c r="N132" s="55">
        <v>0.65870662542527691</v>
      </c>
    </row>
    <row r="133" spans="1:14">
      <c r="A133" s="153" t="s">
        <v>203</v>
      </c>
      <c r="B133" s="153" t="s">
        <v>216</v>
      </c>
      <c r="C133" s="153"/>
      <c r="D133" s="154">
        <v>1.2846299999999999</v>
      </c>
      <c r="E133" s="154">
        <v>16.445599999999999</v>
      </c>
      <c r="F133" s="154">
        <v>8.7428799999999995</v>
      </c>
      <c r="G133" s="154">
        <v>50.2239</v>
      </c>
      <c r="H133" s="154">
        <v>15.418699999999999</v>
      </c>
      <c r="I133" s="154">
        <v>0.96672999999999998</v>
      </c>
      <c r="J133" s="154">
        <v>6.5408200000000001</v>
      </c>
      <c r="K133" s="154">
        <v>0.12306</v>
      </c>
      <c r="L133" s="154">
        <v>0.20680999999999999</v>
      </c>
      <c r="M133" s="154">
        <f t="shared" si="4"/>
        <v>99.953130000000002</v>
      </c>
      <c r="N133" s="55">
        <v>0.66584044452863211</v>
      </c>
    </row>
    <row r="134" spans="1:14">
      <c r="A134" s="153" t="s">
        <v>203</v>
      </c>
      <c r="B134" s="153" t="s">
        <v>217</v>
      </c>
      <c r="C134" s="153"/>
      <c r="D134" s="154">
        <v>1.2220299999999999</v>
      </c>
      <c r="E134" s="154">
        <v>16.2194</v>
      </c>
      <c r="F134" s="154">
        <v>8.8232999999999997</v>
      </c>
      <c r="G134" s="154">
        <v>50.2423</v>
      </c>
      <c r="H134" s="154">
        <v>15.3405</v>
      </c>
      <c r="I134" s="154">
        <v>0.92988999999999999</v>
      </c>
      <c r="J134" s="154">
        <v>6.6013700000000002</v>
      </c>
      <c r="K134" s="154">
        <v>0.1613</v>
      </c>
      <c r="L134" s="154">
        <v>5.672E-2</v>
      </c>
      <c r="M134" s="154">
        <f t="shared" si="4"/>
        <v>99.596810000000005</v>
      </c>
      <c r="N134" s="55">
        <v>0.66108294325706907</v>
      </c>
    </row>
    <row r="135" spans="1:14" s="46" customFormat="1">
      <c r="A135" s="155" t="s">
        <v>203</v>
      </c>
      <c r="B135" s="121" t="s">
        <v>283</v>
      </c>
      <c r="C135" s="155"/>
      <c r="D135" s="156">
        <f>AVERAGE(D122:D134)</f>
        <v>1.4645492307692307</v>
      </c>
      <c r="E135" s="156">
        <f t="shared" ref="E135:N135" si="5">AVERAGE(E122:E134)</f>
        <v>16.481776923076925</v>
      </c>
      <c r="F135" s="156">
        <f t="shared" si="5"/>
        <v>8.7283992307692326</v>
      </c>
      <c r="G135" s="156">
        <f t="shared" si="5"/>
        <v>48.881576923076913</v>
      </c>
      <c r="H135" s="156">
        <f t="shared" si="5"/>
        <v>15.506392307692305</v>
      </c>
      <c r="I135" s="156">
        <f t="shared" si="5"/>
        <v>0.90293230769230781</v>
      </c>
      <c r="J135" s="156">
        <f t="shared" si="5"/>
        <v>6.7285061538461548</v>
      </c>
      <c r="K135" s="156">
        <f t="shared" si="5"/>
        <v>0.14486153846153846</v>
      </c>
      <c r="L135" s="156">
        <f t="shared" si="5"/>
        <v>0.13910923076923079</v>
      </c>
      <c r="M135" s="156">
        <f t="shared" si="5"/>
        <v>98.978103846153857</v>
      </c>
      <c r="N135" s="156">
        <f t="shared" si="5"/>
        <v>0.65652270034888027</v>
      </c>
    </row>
    <row r="136" spans="1:14" s="46" customFormat="1">
      <c r="A136" s="155" t="s">
        <v>203</v>
      </c>
      <c r="B136" s="155" t="s">
        <v>204</v>
      </c>
      <c r="C136" s="155"/>
      <c r="D136" s="156">
        <v>1.27</v>
      </c>
      <c r="E136" s="157">
        <v>16.649999999999999</v>
      </c>
      <c r="F136" s="156">
        <v>8.73</v>
      </c>
      <c r="G136" s="156">
        <v>50.73</v>
      </c>
      <c r="H136" s="156">
        <v>15.82</v>
      </c>
      <c r="I136" s="156">
        <v>0.74</v>
      </c>
      <c r="J136" s="156">
        <v>6.32</v>
      </c>
      <c r="K136" s="156">
        <v>0.13</v>
      </c>
      <c r="L136" s="158" t="s">
        <v>31</v>
      </c>
      <c r="M136" s="156">
        <f t="shared" si="4"/>
        <v>100.38999999999999</v>
      </c>
      <c r="N136" s="122">
        <v>0.65589638425914132</v>
      </c>
    </row>
    <row r="137" spans="1:14" s="46" customFormat="1">
      <c r="B137" s="112" t="s">
        <v>281</v>
      </c>
      <c r="D137" s="157">
        <f>MAX(D122:D134)</f>
        <v>1.9458899999999999</v>
      </c>
      <c r="E137" s="157">
        <f t="shared" ref="E137:N137" si="6">MAX(E122:E134)</f>
        <v>16.755500000000001</v>
      </c>
      <c r="F137" s="157">
        <f t="shared" si="6"/>
        <v>8.9911100000000008</v>
      </c>
      <c r="G137" s="157">
        <f t="shared" si="6"/>
        <v>50.2423</v>
      </c>
      <c r="H137" s="157">
        <f t="shared" si="6"/>
        <v>15.7508</v>
      </c>
      <c r="I137" s="157">
        <f t="shared" si="6"/>
        <v>0.96672999999999998</v>
      </c>
      <c r="J137" s="157">
        <f t="shared" si="6"/>
        <v>7.0666500000000001</v>
      </c>
      <c r="K137" s="157">
        <f t="shared" si="6"/>
        <v>0.16347</v>
      </c>
      <c r="L137" s="157">
        <f t="shared" si="6"/>
        <v>0.223</v>
      </c>
      <c r="M137" s="157">
        <f t="shared" si="6"/>
        <v>100.41315</v>
      </c>
      <c r="N137" s="157">
        <f t="shared" si="6"/>
        <v>0.6714371697987026</v>
      </c>
    </row>
    <row r="138" spans="1:14" s="46" customFormat="1">
      <c r="B138" s="112" t="s">
        <v>282</v>
      </c>
      <c r="D138" s="157">
        <f>MIN(D122:D134)</f>
        <v>1.2220299999999999</v>
      </c>
      <c r="E138" s="157">
        <f t="shared" ref="E138:N138" si="7">MIN(E122:E134)</f>
        <v>16.2194</v>
      </c>
      <c r="F138" s="157">
        <f t="shared" si="7"/>
        <v>8.3945000000000007</v>
      </c>
      <c r="G138" s="157">
        <f t="shared" si="7"/>
        <v>46.314900000000002</v>
      </c>
      <c r="H138" s="157">
        <f t="shared" si="7"/>
        <v>15.3177</v>
      </c>
      <c r="I138" s="157">
        <f t="shared" si="7"/>
        <v>0.82296000000000002</v>
      </c>
      <c r="J138" s="157">
        <f t="shared" si="7"/>
        <v>6.2926399999999996</v>
      </c>
      <c r="K138" s="157">
        <f t="shared" si="7"/>
        <v>0.11380999999999999</v>
      </c>
      <c r="L138" s="157">
        <f t="shared" si="7"/>
        <v>5.672E-2</v>
      </c>
      <c r="M138" s="157">
        <f t="shared" si="7"/>
        <v>97.197680000000005</v>
      </c>
      <c r="N138" s="157">
        <f t="shared" si="7"/>
        <v>0.64678112392554921</v>
      </c>
    </row>
    <row r="139" spans="1:14" s="46" customFormat="1">
      <c r="B139" s="112" t="s">
        <v>278</v>
      </c>
      <c r="D139" s="157">
        <f>STDEV(D122:D134)</f>
        <v>0.31679956219618061</v>
      </c>
      <c r="E139" s="157">
        <f t="shared" ref="E139:N139" si="8">STDEV(E122:E134)</f>
        <v>0.14600220405782774</v>
      </c>
      <c r="F139" s="157">
        <f t="shared" si="8"/>
        <v>0.1962350254355533</v>
      </c>
      <c r="G139" s="157">
        <f t="shared" si="8"/>
        <v>1.6272070894397792</v>
      </c>
      <c r="H139" s="157">
        <f t="shared" si="8"/>
        <v>0.15388830073323978</v>
      </c>
      <c r="I139" s="157">
        <f t="shared" si="8"/>
        <v>5.1988928653744167E-2</v>
      </c>
      <c r="J139" s="157">
        <f t="shared" si="8"/>
        <v>0.26589301518776515</v>
      </c>
      <c r="K139" s="157">
        <f t="shared" si="8"/>
        <v>1.5008426436591017E-2</v>
      </c>
      <c r="L139" s="157">
        <f t="shared" si="8"/>
        <v>4.9349086526759914E-2</v>
      </c>
      <c r="M139" s="157">
        <f t="shared" si="8"/>
        <v>1.1850601315301692</v>
      </c>
      <c r="N139" s="157">
        <f t="shared" si="8"/>
        <v>9.1272981443026382E-3</v>
      </c>
    </row>
    <row r="140" spans="1:14" s="46" customFormat="1">
      <c r="B140" s="125" t="s">
        <v>285</v>
      </c>
      <c r="D140" s="157">
        <f>100*((D135-D136)/D136)</f>
        <v>15.318837068443361</v>
      </c>
      <c r="E140" s="157">
        <f t="shared" ref="E140:N140" si="9">100*((E135-E136)/E136)</f>
        <v>-1.0103488103487899</v>
      </c>
      <c r="F140" s="157">
        <f t="shared" si="9"/>
        <v>-1.833641730547303E-2</v>
      </c>
      <c r="G140" s="157">
        <f t="shared" si="9"/>
        <v>-3.6436488801953151</v>
      </c>
      <c r="H140" s="157">
        <f t="shared" si="9"/>
        <v>-1.9823495088981977</v>
      </c>
      <c r="I140" s="157">
        <f t="shared" si="9"/>
        <v>22.017879417879435</v>
      </c>
      <c r="J140" s="157">
        <f t="shared" si="9"/>
        <v>6.4637049659201669</v>
      </c>
      <c r="K140" s="157">
        <f t="shared" si="9"/>
        <v>11.431952662721887</v>
      </c>
      <c r="L140" s="157"/>
      <c r="M140" s="157">
        <f t="shared" si="9"/>
        <v>-1.4064111503597265</v>
      </c>
      <c r="N140" s="157">
        <f t="shared" si="9"/>
        <v>9.5490096419177675E-2</v>
      </c>
    </row>
    <row r="141" spans="1:14">
      <c r="B141" s="113" t="s">
        <v>284</v>
      </c>
    </row>
    <row r="145" spans="2:2">
      <c r="B145" s="123"/>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workbookViewId="0">
      <selection sqref="A1:XFD1048576"/>
    </sheetView>
  </sheetViews>
  <sheetFormatPr baseColWidth="10" defaultRowHeight="12" x14ac:dyDescent="0"/>
  <cols>
    <col min="1" max="16384" width="10.83203125" style="5"/>
  </cols>
  <sheetData>
    <row r="1" spans="1:13">
      <c r="A1" s="74" t="s">
        <v>186</v>
      </c>
      <c r="B1" s="74"/>
      <c r="C1" s="74"/>
      <c r="D1" s="74"/>
      <c r="E1" s="74"/>
      <c r="F1" s="74"/>
      <c r="G1" s="74"/>
      <c r="H1" s="74"/>
      <c r="I1" s="74"/>
      <c r="J1" s="74"/>
      <c r="K1" s="74"/>
      <c r="L1" s="74"/>
      <c r="M1" s="74"/>
    </row>
    <row r="2" spans="1:13">
      <c r="A2" s="127" t="s">
        <v>114</v>
      </c>
      <c r="B2" s="127" t="s">
        <v>161</v>
      </c>
      <c r="C2" s="127" t="s">
        <v>129</v>
      </c>
      <c r="D2" s="114" t="s">
        <v>425</v>
      </c>
      <c r="E2" s="114" t="s">
        <v>24</v>
      </c>
      <c r="F2" s="114" t="s">
        <v>25</v>
      </c>
      <c r="G2" s="114" t="s">
        <v>26</v>
      </c>
      <c r="H2" s="114" t="s">
        <v>27</v>
      </c>
      <c r="I2" s="128" t="s">
        <v>426</v>
      </c>
      <c r="J2" s="128" t="s">
        <v>28</v>
      </c>
      <c r="K2" s="114" t="s">
        <v>22</v>
      </c>
      <c r="L2" s="114" t="s">
        <v>38</v>
      </c>
      <c r="M2" s="114" t="s">
        <v>39</v>
      </c>
    </row>
    <row r="3" spans="1:13">
      <c r="A3" s="129" t="s">
        <v>183</v>
      </c>
      <c r="B3" s="130"/>
      <c r="C3" s="130"/>
      <c r="D3" s="112"/>
      <c r="E3" s="112"/>
      <c r="F3" s="112"/>
      <c r="G3" s="112"/>
      <c r="H3" s="112"/>
      <c r="I3" s="131"/>
      <c r="J3" s="131"/>
      <c r="K3" s="112"/>
      <c r="L3" s="112"/>
      <c r="M3" s="112"/>
    </row>
    <row r="4" spans="1:13">
      <c r="A4" s="5" t="s">
        <v>40</v>
      </c>
      <c r="B4" s="113" t="s">
        <v>32</v>
      </c>
      <c r="C4" s="113" t="s">
        <v>155</v>
      </c>
      <c r="D4" s="116">
        <v>39.795000000000002</v>
      </c>
      <c r="E4" s="116">
        <v>44.345999999999997</v>
      </c>
      <c r="F4" s="116">
        <v>15.811999999999999</v>
      </c>
      <c r="G4" s="116">
        <v>0.26800000000000002</v>
      </c>
      <c r="H4" s="116">
        <v>0.17699999999999999</v>
      </c>
      <c r="I4" s="132" t="s">
        <v>31</v>
      </c>
      <c r="J4" s="117">
        <v>0.108</v>
      </c>
      <c r="K4" s="116">
        <f>SUM(D4:J4)</f>
        <v>100.506</v>
      </c>
      <c r="L4" s="133">
        <v>83.330506621564254</v>
      </c>
      <c r="M4" s="133">
        <v>16.669493378435746</v>
      </c>
    </row>
    <row r="5" spans="1:13">
      <c r="A5" s="5" t="s">
        <v>40</v>
      </c>
      <c r="B5" s="113" t="s">
        <v>32</v>
      </c>
      <c r="C5" s="113" t="s">
        <v>155</v>
      </c>
      <c r="D5" s="116">
        <v>39.85</v>
      </c>
      <c r="E5" s="116">
        <v>44.451000000000001</v>
      </c>
      <c r="F5" s="116">
        <v>16.236000000000001</v>
      </c>
      <c r="G5" s="116">
        <v>0.32600000000000001</v>
      </c>
      <c r="H5" s="116">
        <v>0.18099999999999999</v>
      </c>
      <c r="I5" s="132" t="s">
        <v>31</v>
      </c>
      <c r="J5" s="117">
        <v>0.10199999999999999</v>
      </c>
      <c r="K5" s="116">
        <f t="shared" ref="K5:K68" si="0">SUM(D5:J5)</f>
        <v>101.146</v>
      </c>
      <c r="L5" s="133">
        <v>82.993088250540438</v>
      </c>
      <c r="M5" s="133">
        <v>17.006911749459565</v>
      </c>
    </row>
    <row r="6" spans="1:13">
      <c r="A6" s="5" t="s">
        <v>40</v>
      </c>
      <c r="B6" s="113" t="s">
        <v>32</v>
      </c>
      <c r="C6" s="113" t="s">
        <v>155</v>
      </c>
      <c r="D6" s="116">
        <v>39.997</v>
      </c>
      <c r="E6" s="116">
        <v>44.368000000000002</v>
      </c>
      <c r="F6" s="116">
        <v>15.601000000000001</v>
      </c>
      <c r="G6" s="116">
        <v>0.307</v>
      </c>
      <c r="H6" s="116">
        <v>0.16600000000000001</v>
      </c>
      <c r="I6" s="132" t="s">
        <v>31</v>
      </c>
      <c r="J6" s="117">
        <v>0.109</v>
      </c>
      <c r="K6" s="116">
        <f t="shared" si="0"/>
        <v>100.548</v>
      </c>
      <c r="L6" s="133">
        <v>83.523109209422117</v>
      </c>
      <c r="M6" s="133">
        <v>16.476890790577876</v>
      </c>
    </row>
    <row r="7" spans="1:13">
      <c r="A7" s="5" t="s">
        <v>40</v>
      </c>
      <c r="B7" s="113" t="s">
        <v>32</v>
      </c>
      <c r="C7" s="113" t="s">
        <v>155</v>
      </c>
      <c r="D7" s="116">
        <v>39.673999999999999</v>
      </c>
      <c r="E7" s="116">
        <v>44.338000000000001</v>
      </c>
      <c r="F7" s="116">
        <v>15.760999999999999</v>
      </c>
      <c r="G7" s="116">
        <v>0.29399999999999998</v>
      </c>
      <c r="H7" s="116">
        <v>0.17799999999999999</v>
      </c>
      <c r="I7" s="117">
        <v>1.2E-2</v>
      </c>
      <c r="J7" s="117">
        <v>0.14599999999999999</v>
      </c>
      <c r="K7" s="116">
        <f t="shared" si="0"/>
        <v>100.40299999999999</v>
      </c>
      <c r="L7" s="133">
        <v>83.372833130212157</v>
      </c>
      <c r="M7" s="133">
        <v>16.627166869787853</v>
      </c>
    </row>
    <row r="8" spans="1:13">
      <c r="A8" s="5" t="s">
        <v>40</v>
      </c>
      <c r="B8" s="113" t="s">
        <v>32</v>
      </c>
      <c r="C8" s="113" t="s">
        <v>156</v>
      </c>
      <c r="D8" s="116">
        <v>39.694000000000003</v>
      </c>
      <c r="E8" s="116">
        <v>44.405999999999999</v>
      </c>
      <c r="F8" s="116">
        <v>15.944000000000001</v>
      </c>
      <c r="G8" s="116">
        <v>0.28599999999999998</v>
      </c>
      <c r="H8" s="116">
        <v>0.17</v>
      </c>
      <c r="I8" s="117">
        <v>3.4000000000000002E-2</v>
      </c>
      <c r="J8" s="117">
        <v>0.111</v>
      </c>
      <c r="K8" s="116">
        <f t="shared" si="0"/>
        <v>100.64500000000001</v>
      </c>
      <c r="L8" s="133">
        <v>83.233583521744521</v>
      </c>
      <c r="M8" s="133">
        <v>16.766416478255479</v>
      </c>
    </row>
    <row r="9" spans="1:13">
      <c r="A9" s="5" t="s">
        <v>40</v>
      </c>
      <c r="B9" s="113" t="s">
        <v>32</v>
      </c>
      <c r="C9" s="113" t="s">
        <v>156</v>
      </c>
      <c r="D9" s="116">
        <v>39.756</v>
      </c>
      <c r="E9" s="116">
        <v>44.463000000000001</v>
      </c>
      <c r="F9" s="116">
        <v>15.945</v>
      </c>
      <c r="G9" s="116">
        <v>0.251</v>
      </c>
      <c r="H9" s="116">
        <v>0.184</v>
      </c>
      <c r="I9" s="132" t="s">
        <v>31</v>
      </c>
      <c r="J9" s="117">
        <v>0.155</v>
      </c>
      <c r="K9" s="116">
        <f t="shared" si="0"/>
        <v>100.75399999999999</v>
      </c>
      <c r="L9" s="133">
        <v>83.250603043537581</v>
      </c>
      <c r="M9" s="133">
        <v>16.74939695646243</v>
      </c>
    </row>
    <row r="10" spans="1:13">
      <c r="A10" s="5" t="s">
        <v>40</v>
      </c>
      <c r="B10" s="113" t="s">
        <v>32</v>
      </c>
      <c r="C10" s="113" t="s">
        <v>156</v>
      </c>
      <c r="D10" s="116">
        <v>39.786999999999999</v>
      </c>
      <c r="E10" s="116">
        <v>44.533000000000001</v>
      </c>
      <c r="F10" s="116">
        <v>16.172000000000001</v>
      </c>
      <c r="G10" s="116">
        <v>0.28699999999999998</v>
      </c>
      <c r="H10" s="116">
        <v>0.17499999999999999</v>
      </c>
      <c r="I10" s="117">
        <v>4.4999999999999998E-2</v>
      </c>
      <c r="J10" s="117">
        <v>0.125</v>
      </c>
      <c r="K10" s="116">
        <f t="shared" si="0"/>
        <v>101.124</v>
      </c>
      <c r="L10" s="133">
        <v>83.074693136355819</v>
      </c>
      <c r="M10" s="133">
        <v>16.925306863644192</v>
      </c>
    </row>
    <row r="11" spans="1:13">
      <c r="A11" s="5" t="s">
        <v>40</v>
      </c>
      <c r="B11" s="113" t="s">
        <v>32</v>
      </c>
      <c r="C11" s="113" t="s">
        <v>156</v>
      </c>
      <c r="D11" s="116">
        <v>39.668999999999997</v>
      </c>
      <c r="E11" s="116">
        <v>44.363999999999997</v>
      </c>
      <c r="F11" s="116">
        <v>16.087</v>
      </c>
      <c r="G11" s="116">
        <v>0.312</v>
      </c>
      <c r="H11" s="116">
        <v>0.17199999999999999</v>
      </c>
      <c r="I11" s="132" t="s">
        <v>31</v>
      </c>
      <c r="J11" s="117">
        <v>0.16400000000000001</v>
      </c>
      <c r="K11" s="116">
        <f t="shared" si="0"/>
        <v>100.76799999999999</v>
      </c>
      <c r="L11" s="133">
        <v>83.0953199552483</v>
      </c>
      <c r="M11" s="133">
        <v>16.904680044751689</v>
      </c>
    </row>
    <row r="12" spans="1:13">
      <c r="A12" s="5" t="s">
        <v>40</v>
      </c>
      <c r="B12" s="113" t="s">
        <v>32</v>
      </c>
      <c r="C12" s="113" t="s">
        <v>156</v>
      </c>
      <c r="D12" s="116">
        <v>39.590000000000003</v>
      </c>
      <c r="E12" s="116">
        <v>44.515999999999998</v>
      </c>
      <c r="F12" s="116">
        <v>16.702000000000002</v>
      </c>
      <c r="G12" s="116">
        <v>0.34599999999999997</v>
      </c>
      <c r="H12" s="116">
        <v>0.188</v>
      </c>
      <c r="I12" s="117">
        <v>2.8000000000000001E-2</v>
      </c>
      <c r="J12" s="117">
        <v>0.193</v>
      </c>
      <c r="K12" s="116">
        <f t="shared" si="0"/>
        <v>101.563</v>
      </c>
      <c r="L12" s="133">
        <v>82.610945650574976</v>
      </c>
      <c r="M12" s="133">
        <v>17.389054349425027</v>
      </c>
    </row>
    <row r="13" spans="1:13">
      <c r="A13" s="5" t="s">
        <v>40</v>
      </c>
      <c r="B13" s="113" t="s">
        <v>33</v>
      </c>
      <c r="C13" s="113" t="s">
        <v>155</v>
      </c>
      <c r="D13" s="116">
        <v>39.920999999999999</v>
      </c>
      <c r="E13" s="116">
        <v>44.505000000000003</v>
      </c>
      <c r="F13" s="116">
        <v>16.350999999999999</v>
      </c>
      <c r="G13" s="116">
        <v>0.30199999999999999</v>
      </c>
      <c r="H13" s="116">
        <v>0.17499999999999999</v>
      </c>
      <c r="I13" s="132" t="s">
        <v>31</v>
      </c>
      <c r="J13" s="117">
        <v>0.10100000000000001</v>
      </c>
      <c r="K13" s="116">
        <f t="shared" si="0"/>
        <v>101.355</v>
      </c>
      <c r="L13" s="133">
        <v>82.910443994628011</v>
      </c>
      <c r="M13" s="133">
        <v>17.089556005371985</v>
      </c>
    </row>
    <row r="14" spans="1:13">
      <c r="A14" s="5" t="s">
        <v>40</v>
      </c>
      <c r="B14" s="113" t="s">
        <v>33</v>
      </c>
      <c r="C14" s="113" t="s">
        <v>155</v>
      </c>
      <c r="D14" s="116">
        <v>39.701000000000001</v>
      </c>
      <c r="E14" s="116">
        <v>44.304000000000002</v>
      </c>
      <c r="F14" s="116">
        <v>15.865</v>
      </c>
      <c r="G14" s="116">
        <v>0.25600000000000001</v>
      </c>
      <c r="H14" s="116">
        <v>0.153</v>
      </c>
      <c r="I14" s="132" t="s">
        <v>31</v>
      </c>
      <c r="J14" s="117">
        <v>0.112</v>
      </c>
      <c r="K14" s="116">
        <f t="shared" si="0"/>
        <v>100.39099999999999</v>
      </c>
      <c r="L14" s="133">
        <v>83.270776664261646</v>
      </c>
      <c r="M14" s="133">
        <v>16.729223335738361</v>
      </c>
    </row>
    <row r="15" spans="1:13">
      <c r="A15" s="5" t="s">
        <v>40</v>
      </c>
      <c r="B15" s="113" t="s">
        <v>33</v>
      </c>
      <c r="C15" s="113" t="s">
        <v>155</v>
      </c>
      <c r="D15" s="116">
        <v>39.786000000000001</v>
      </c>
      <c r="E15" s="116">
        <v>44.262999999999998</v>
      </c>
      <c r="F15" s="116">
        <v>15.414</v>
      </c>
      <c r="G15" s="116">
        <v>0.312</v>
      </c>
      <c r="H15" s="116">
        <v>0.16500000000000001</v>
      </c>
      <c r="I15" s="117">
        <v>0</v>
      </c>
      <c r="J15" s="117">
        <v>0.16</v>
      </c>
      <c r="K15" s="116">
        <f t="shared" si="0"/>
        <v>100.10000000000001</v>
      </c>
      <c r="L15" s="133">
        <v>83.656022790763046</v>
      </c>
      <c r="M15" s="133">
        <v>16.343977209236947</v>
      </c>
    </row>
    <row r="16" spans="1:13">
      <c r="A16" s="5" t="s">
        <v>40</v>
      </c>
      <c r="B16" s="113" t="s">
        <v>33</v>
      </c>
      <c r="C16" s="113" t="s">
        <v>155</v>
      </c>
      <c r="D16" s="116">
        <v>39.945</v>
      </c>
      <c r="E16" s="116">
        <v>44.511000000000003</v>
      </c>
      <c r="F16" s="116">
        <v>15.831</v>
      </c>
      <c r="G16" s="116">
        <v>0.31</v>
      </c>
      <c r="H16" s="116">
        <v>0.16500000000000001</v>
      </c>
      <c r="I16" s="117">
        <v>1.9E-2</v>
      </c>
      <c r="J16" s="117">
        <v>0.11899999999999999</v>
      </c>
      <c r="K16" s="116">
        <f t="shared" si="0"/>
        <v>100.90000000000002</v>
      </c>
      <c r="L16" s="133">
        <v>83.365384055945938</v>
      </c>
      <c r="M16" s="133">
        <v>16.634615944054055</v>
      </c>
    </row>
    <row r="17" spans="1:13">
      <c r="A17" s="5" t="s">
        <v>40</v>
      </c>
      <c r="B17" s="113" t="s">
        <v>33</v>
      </c>
      <c r="C17" s="113" t="s">
        <v>155</v>
      </c>
      <c r="D17" s="116">
        <v>39.744</v>
      </c>
      <c r="E17" s="116">
        <v>44.283999999999999</v>
      </c>
      <c r="F17" s="116">
        <v>15.438000000000001</v>
      </c>
      <c r="G17" s="116">
        <v>0.28000000000000003</v>
      </c>
      <c r="H17" s="116">
        <v>0.17</v>
      </c>
      <c r="I17" s="117">
        <v>2.8000000000000001E-2</v>
      </c>
      <c r="J17" s="117">
        <v>0.129</v>
      </c>
      <c r="K17" s="116">
        <f t="shared" si="0"/>
        <v>100.07300000000001</v>
      </c>
      <c r="L17" s="133">
        <v>83.641230485802993</v>
      </c>
      <c r="M17" s="133">
        <v>16.358769514197007</v>
      </c>
    </row>
    <row r="18" spans="1:13">
      <c r="A18" s="5" t="s">
        <v>40</v>
      </c>
      <c r="B18" s="113" t="s">
        <v>33</v>
      </c>
      <c r="C18" s="113" t="s">
        <v>156</v>
      </c>
      <c r="D18" s="116">
        <v>39.962000000000003</v>
      </c>
      <c r="E18" s="116">
        <v>44.975999999999999</v>
      </c>
      <c r="F18" s="116">
        <v>15.667</v>
      </c>
      <c r="G18" s="116">
        <v>0.30299999999999999</v>
      </c>
      <c r="H18" s="116">
        <v>0.17599999999999999</v>
      </c>
      <c r="I18" s="117">
        <v>5.8000000000000003E-2</v>
      </c>
      <c r="J18" s="117">
        <v>0.153</v>
      </c>
      <c r="K18" s="116">
        <f t="shared" si="0"/>
        <v>101.29500000000002</v>
      </c>
      <c r="L18" s="133">
        <v>83.651913701823034</v>
      </c>
      <c r="M18" s="133">
        <v>16.348086298176959</v>
      </c>
    </row>
    <row r="19" spans="1:13">
      <c r="A19" s="5" t="s">
        <v>40</v>
      </c>
      <c r="B19" s="113" t="s">
        <v>33</v>
      </c>
      <c r="C19" s="113" t="s">
        <v>156</v>
      </c>
      <c r="D19" s="116">
        <v>40.264000000000003</v>
      </c>
      <c r="E19" s="116">
        <v>44.975999999999999</v>
      </c>
      <c r="F19" s="116">
        <v>15.778</v>
      </c>
      <c r="G19" s="116">
        <v>0.29199999999999998</v>
      </c>
      <c r="H19" s="116">
        <v>0.17299999999999999</v>
      </c>
      <c r="I19" s="132" t="s">
        <v>31</v>
      </c>
      <c r="J19" s="117">
        <v>0.11700000000000001</v>
      </c>
      <c r="K19" s="116">
        <f t="shared" si="0"/>
        <v>101.60000000000002</v>
      </c>
      <c r="L19" s="133">
        <v>83.555135576499922</v>
      </c>
      <c r="M19" s="133">
        <v>16.444864423500068</v>
      </c>
    </row>
    <row r="20" spans="1:13">
      <c r="A20" s="5" t="s">
        <v>40</v>
      </c>
      <c r="B20" s="113" t="s">
        <v>33</v>
      </c>
      <c r="C20" s="113" t="s">
        <v>156</v>
      </c>
      <c r="D20" s="116">
        <v>40.33</v>
      </c>
      <c r="E20" s="116">
        <v>44.956000000000003</v>
      </c>
      <c r="F20" s="116">
        <v>15.647</v>
      </c>
      <c r="G20" s="116">
        <v>0.32600000000000001</v>
      </c>
      <c r="H20" s="116">
        <v>0.17899999999999999</v>
      </c>
      <c r="I20" s="117">
        <v>0.01</v>
      </c>
      <c r="J20" s="117">
        <v>0.106</v>
      </c>
      <c r="K20" s="116">
        <f t="shared" si="0"/>
        <v>101.554</v>
      </c>
      <c r="L20" s="133">
        <v>83.663296771291158</v>
      </c>
      <c r="M20" s="133">
        <v>16.336703228708842</v>
      </c>
    </row>
    <row r="21" spans="1:13">
      <c r="A21" s="5" t="s">
        <v>40</v>
      </c>
      <c r="B21" s="113" t="s">
        <v>33</v>
      </c>
      <c r="C21" s="113" t="s">
        <v>156</v>
      </c>
      <c r="D21" s="116">
        <v>40.517000000000003</v>
      </c>
      <c r="E21" s="116">
        <v>45.351999999999997</v>
      </c>
      <c r="F21" s="116">
        <v>15.602</v>
      </c>
      <c r="G21" s="116">
        <v>0.32800000000000001</v>
      </c>
      <c r="H21" s="116">
        <v>0.17499999999999999</v>
      </c>
      <c r="I21" s="132" t="s">
        <v>31</v>
      </c>
      <c r="J21" s="117">
        <v>9.9000000000000005E-2</v>
      </c>
      <c r="K21" s="116">
        <f t="shared" si="0"/>
        <v>102.07300000000001</v>
      </c>
      <c r="L21" s="133">
        <v>83.821904979537493</v>
      </c>
      <c r="M21" s="133">
        <v>16.1780950204625</v>
      </c>
    </row>
    <row r="22" spans="1:13">
      <c r="A22" s="5" t="s">
        <v>40</v>
      </c>
      <c r="B22" s="113" t="s">
        <v>33</v>
      </c>
      <c r="C22" s="113" t="s">
        <v>156</v>
      </c>
      <c r="D22" s="116">
        <v>40.337000000000003</v>
      </c>
      <c r="E22" s="116">
        <v>45.23</v>
      </c>
      <c r="F22" s="116">
        <v>15.680999999999999</v>
      </c>
      <c r="G22" s="116">
        <v>0.29599999999999999</v>
      </c>
      <c r="H22" s="116">
        <v>0.17399999999999999</v>
      </c>
      <c r="I22" s="132" t="s">
        <v>31</v>
      </c>
      <c r="J22" s="117">
        <v>8.7999999999999995E-2</v>
      </c>
      <c r="K22" s="116">
        <f t="shared" si="0"/>
        <v>101.80600000000001</v>
      </c>
      <c r="L22" s="133">
        <v>83.716609941396356</v>
      </c>
      <c r="M22" s="133">
        <v>16.283390058603644</v>
      </c>
    </row>
    <row r="23" spans="1:13">
      <c r="A23" s="5" t="s">
        <v>40</v>
      </c>
      <c r="B23" s="113" t="s">
        <v>34</v>
      </c>
      <c r="C23" s="113" t="s">
        <v>155</v>
      </c>
      <c r="D23" s="116">
        <v>39.564999999999998</v>
      </c>
      <c r="E23" s="116">
        <v>44.406999999999996</v>
      </c>
      <c r="F23" s="116">
        <v>16.170000000000002</v>
      </c>
      <c r="G23" s="116">
        <v>0.29399999999999998</v>
      </c>
      <c r="H23" s="116">
        <v>0.17399999999999999</v>
      </c>
      <c r="I23" s="117">
        <v>2.7E-2</v>
      </c>
      <c r="J23" s="117">
        <v>0.107</v>
      </c>
      <c r="K23" s="116">
        <f t="shared" si="0"/>
        <v>100.744</v>
      </c>
      <c r="L23" s="133">
        <v>83.036558925540234</v>
      </c>
      <c r="M23" s="133">
        <v>16.963441074459769</v>
      </c>
    </row>
    <row r="24" spans="1:13">
      <c r="A24" s="5" t="s">
        <v>40</v>
      </c>
      <c r="B24" s="113" t="s">
        <v>34</v>
      </c>
      <c r="C24" s="113" t="s">
        <v>155</v>
      </c>
      <c r="D24" s="116">
        <v>39.723999999999997</v>
      </c>
      <c r="E24" s="116">
        <v>44.337000000000003</v>
      </c>
      <c r="F24" s="116">
        <v>16.382999999999999</v>
      </c>
      <c r="G24" s="116">
        <v>0.29899999999999999</v>
      </c>
      <c r="H24" s="116">
        <v>0.17</v>
      </c>
      <c r="I24" s="132" t="s">
        <v>31</v>
      </c>
      <c r="J24" s="117">
        <v>0.108</v>
      </c>
      <c r="K24" s="116">
        <f t="shared" si="0"/>
        <v>101.02100000000002</v>
      </c>
      <c r="L24" s="133">
        <v>82.829000557143317</v>
      </c>
      <c r="M24" s="133">
        <v>17.170999442856676</v>
      </c>
    </row>
    <row r="25" spans="1:13">
      <c r="A25" s="5" t="s">
        <v>40</v>
      </c>
      <c r="B25" s="113" t="s">
        <v>34</v>
      </c>
      <c r="C25" s="113" t="s">
        <v>155</v>
      </c>
      <c r="D25" s="116">
        <v>39.771000000000001</v>
      </c>
      <c r="E25" s="116">
        <v>44.595999999999997</v>
      </c>
      <c r="F25" s="116">
        <v>16.614000000000001</v>
      </c>
      <c r="G25" s="116">
        <v>0.29599999999999999</v>
      </c>
      <c r="H25" s="116">
        <v>0.16800000000000001</v>
      </c>
      <c r="I25" s="117">
        <v>0.01</v>
      </c>
      <c r="J25" s="117">
        <v>0.13200000000000001</v>
      </c>
      <c r="K25" s="116">
        <f t="shared" si="0"/>
        <v>101.58700000000002</v>
      </c>
      <c r="L25" s="133">
        <v>82.712392021943458</v>
      </c>
      <c r="M25" s="133">
        <v>17.287607978056538</v>
      </c>
    </row>
    <row r="26" spans="1:13">
      <c r="A26" s="5" t="s">
        <v>40</v>
      </c>
      <c r="B26" s="113" t="s">
        <v>34</v>
      </c>
      <c r="C26" s="113" t="s">
        <v>155</v>
      </c>
      <c r="D26" s="116">
        <v>39.595999999999997</v>
      </c>
      <c r="E26" s="116">
        <v>44.177</v>
      </c>
      <c r="F26" s="116">
        <v>15.856999999999999</v>
      </c>
      <c r="G26" s="116">
        <v>0.3</v>
      </c>
      <c r="H26" s="116">
        <v>0.16500000000000001</v>
      </c>
      <c r="I26" s="132" t="s">
        <v>31</v>
      </c>
      <c r="J26" s="117">
        <v>0.13</v>
      </c>
      <c r="K26" s="116">
        <f t="shared" si="0"/>
        <v>100.22499999999999</v>
      </c>
      <c r="L26" s="133">
        <v>83.237786935262221</v>
      </c>
      <c r="M26" s="133">
        <v>16.762213064737786</v>
      </c>
    </row>
    <row r="27" spans="1:13">
      <c r="A27" s="5" t="s">
        <v>40</v>
      </c>
      <c r="B27" s="113" t="s">
        <v>34</v>
      </c>
      <c r="C27" s="113" t="s">
        <v>155</v>
      </c>
      <c r="D27" s="116">
        <v>39.798000000000002</v>
      </c>
      <c r="E27" s="116">
        <v>44.298000000000002</v>
      </c>
      <c r="F27" s="116">
        <v>15.93</v>
      </c>
      <c r="G27" s="116">
        <v>0.32100000000000001</v>
      </c>
      <c r="H27" s="116">
        <v>0.16800000000000001</v>
      </c>
      <c r="I27" s="117">
        <v>3.0000000000000001E-3</v>
      </c>
      <c r="J27" s="117">
        <v>0.10100000000000001</v>
      </c>
      <c r="K27" s="116">
        <f t="shared" si="0"/>
        <v>100.61900000000001</v>
      </c>
      <c r="L27" s="133">
        <v>83.211849379662411</v>
      </c>
      <c r="M27" s="133">
        <v>16.788150620337586</v>
      </c>
    </row>
    <row r="28" spans="1:13">
      <c r="A28" s="5" t="s">
        <v>40</v>
      </c>
      <c r="B28" s="113" t="s">
        <v>34</v>
      </c>
      <c r="C28" s="113" t="s">
        <v>156</v>
      </c>
      <c r="D28" s="116">
        <v>39.616999999999997</v>
      </c>
      <c r="E28" s="116">
        <v>44.305</v>
      </c>
      <c r="F28" s="116">
        <v>15.558</v>
      </c>
      <c r="G28" s="116">
        <v>0.29699999999999999</v>
      </c>
      <c r="H28" s="116">
        <v>0.16500000000000001</v>
      </c>
      <c r="I28" s="117">
        <v>0.02</v>
      </c>
      <c r="J28" s="117">
        <v>0.111</v>
      </c>
      <c r="K28" s="116">
        <f t="shared" si="0"/>
        <v>100.07299999999999</v>
      </c>
      <c r="L28" s="133">
        <v>83.541529476765703</v>
      </c>
      <c r="M28" s="133">
        <v>16.458470523234293</v>
      </c>
    </row>
    <row r="29" spans="1:13">
      <c r="A29" s="5" t="s">
        <v>40</v>
      </c>
      <c r="B29" s="113" t="s">
        <v>34</v>
      </c>
      <c r="C29" s="113" t="s">
        <v>156</v>
      </c>
      <c r="D29" s="116">
        <v>39.56</v>
      </c>
      <c r="E29" s="116">
        <v>44.136000000000003</v>
      </c>
      <c r="F29" s="116">
        <v>15.579000000000001</v>
      </c>
      <c r="G29" s="116">
        <v>0.30299999999999999</v>
      </c>
      <c r="H29" s="116">
        <v>0.17399999999999999</v>
      </c>
      <c r="I29" s="132" t="s">
        <v>31</v>
      </c>
      <c r="J29" s="117">
        <v>0.13</v>
      </c>
      <c r="K29" s="116">
        <f t="shared" si="0"/>
        <v>99.882000000000005</v>
      </c>
      <c r="L29" s="133">
        <v>83.470311599764258</v>
      </c>
      <c r="M29" s="133">
        <v>16.529688400235752</v>
      </c>
    </row>
    <row r="30" spans="1:13">
      <c r="A30" s="5" t="s">
        <v>40</v>
      </c>
      <c r="B30" s="113" t="s">
        <v>34</v>
      </c>
      <c r="C30" s="113" t="s">
        <v>156</v>
      </c>
      <c r="D30" s="116">
        <v>39.655999999999999</v>
      </c>
      <c r="E30" s="116">
        <v>44.375</v>
      </c>
      <c r="F30" s="116">
        <v>15.988</v>
      </c>
      <c r="G30" s="116">
        <v>0.372</v>
      </c>
      <c r="H30" s="116">
        <v>0.153</v>
      </c>
      <c r="I30" s="132" t="s">
        <v>31</v>
      </c>
      <c r="J30" s="117">
        <v>0.108</v>
      </c>
      <c r="K30" s="116">
        <f t="shared" si="0"/>
        <v>100.65200000000002</v>
      </c>
      <c r="L30" s="133">
        <v>83.185323731466724</v>
      </c>
      <c r="M30" s="133">
        <v>16.81467626853328</v>
      </c>
    </row>
    <row r="31" spans="1:13">
      <c r="A31" s="5" t="s">
        <v>40</v>
      </c>
      <c r="B31" s="113" t="s">
        <v>34</v>
      </c>
      <c r="C31" s="113" t="s">
        <v>156</v>
      </c>
      <c r="D31" s="116">
        <v>39.676000000000002</v>
      </c>
      <c r="E31" s="116">
        <v>44.256999999999998</v>
      </c>
      <c r="F31" s="116">
        <v>15.721</v>
      </c>
      <c r="G31" s="116">
        <v>0.311</v>
      </c>
      <c r="H31" s="116">
        <v>0.16500000000000001</v>
      </c>
      <c r="I31" s="117">
        <v>1.9E-2</v>
      </c>
      <c r="J31" s="117">
        <v>0.11600000000000001</v>
      </c>
      <c r="K31" s="116">
        <f t="shared" si="0"/>
        <v>100.26500000000001</v>
      </c>
      <c r="L31" s="133">
        <v>83.38270908647975</v>
      </c>
      <c r="M31" s="133">
        <v>16.617290913520254</v>
      </c>
    </row>
    <row r="32" spans="1:13">
      <c r="A32" s="5" t="s">
        <v>40</v>
      </c>
      <c r="B32" s="113" t="s">
        <v>34</v>
      </c>
      <c r="C32" s="113" t="s">
        <v>156</v>
      </c>
      <c r="D32" s="116">
        <v>39.652000000000001</v>
      </c>
      <c r="E32" s="116">
        <v>44.317999999999998</v>
      </c>
      <c r="F32" s="116">
        <v>15.763999999999999</v>
      </c>
      <c r="G32" s="116">
        <v>0.34699999999999998</v>
      </c>
      <c r="H32" s="116">
        <v>0.17</v>
      </c>
      <c r="I32" s="132" t="s">
        <v>31</v>
      </c>
      <c r="J32" s="117">
        <v>8.4000000000000005E-2</v>
      </c>
      <c r="K32" s="116">
        <f t="shared" si="0"/>
        <v>100.33499999999999</v>
      </c>
      <c r="L32" s="133">
        <v>83.363938306343471</v>
      </c>
      <c r="M32" s="133">
        <v>16.636061693656529</v>
      </c>
    </row>
    <row r="33" spans="1:13">
      <c r="A33" s="5" t="s">
        <v>40</v>
      </c>
      <c r="B33" s="113" t="s">
        <v>35</v>
      </c>
      <c r="C33" s="113" t="s">
        <v>155</v>
      </c>
      <c r="D33" s="116">
        <v>39.813000000000002</v>
      </c>
      <c r="E33" s="116">
        <v>44.18</v>
      </c>
      <c r="F33" s="116">
        <v>15.384</v>
      </c>
      <c r="G33" s="116">
        <v>0.313</v>
      </c>
      <c r="H33" s="116">
        <v>0.17100000000000001</v>
      </c>
      <c r="I33" s="117">
        <v>1.0999999999999999E-2</v>
      </c>
      <c r="J33" s="117">
        <v>0.13700000000000001</v>
      </c>
      <c r="K33" s="116">
        <f t="shared" si="0"/>
        <v>100.009</v>
      </c>
      <c r="L33" s="133">
        <v>83.656997132589581</v>
      </c>
      <c r="M33" s="133">
        <v>16.343002867410426</v>
      </c>
    </row>
    <row r="34" spans="1:13">
      <c r="A34" s="5" t="s">
        <v>40</v>
      </c>
      <c r="B34" s="113" t="s">
        <v>35</v>
      </c>
      <c r="C34" s="113" t="s">
        <v>155</v>
      </c>
      <c r="D34" s="116">
        <v>39.838999999999999</v>
      </c>
      <c r="E34" s="116">
        <v>44.481000000000002</v>
      </c>
      <c r="F34" s="116">
        <v>16.010000000000002</v>
      </c>
      <c r="G34" s="116">
        <v>0.317</v>
      </c>
      <c r="H34" s="116">
        <v>0.17599999999999999</v>
      </c>
      <c r="I34" s="132" t="s">
        <v>31</v>
      </c>
      <c r="J34" s="117">
        <v>0.09</v>
      </c>
      <c r="K34" s="116">
        <f t="shared" si="0"/>
        <v>100.913</v>
      </c>
      <c r="L34" s="133">
        <v>83.199457364031318</v>
      </c>
      <c r="M34" s="133">
        <v>16.800542635968686</v>
      </c>
    </row>
    <row r="35" spans="1:13">
      <c r="A35" s="5" t="s">
        <v>40</v>
      </c>
      <c r="B35" s="113" t="s">
        <v>35</v>
      </c>
      <c r="C35" s="113" t="s">
        <v>155</v>
      </c>
      <c r="D35" s="116">
        <v>39.837000000000003</v>
      </c>
      <c r="E35" s="116">
        <v>44.478999999999999</v>
      </c>
      <c r="F35" s="116">
        <v>15.571</v>
      </c>
      <c r="G35" s="116">
        <v>0.30399999999999999</v>
      </c>
      <c r="H35" s="116">
        <v>0.17299999999999999</v>
      </c>
      <c r="I35" s="132" t="s">
        <v>31</v>
      </c>
      <c r="J35" s="117">
        <v>0.11600000000000001</v>
      </c>
      <c r="K35" s="116">
        <f t="shared" si="0"/>
        <v>100.48</v>
      </c>
      <c r="L35" s="133">
        <v>83.583895005307156</v>
      </c>
      <c r="M35" s="133">
        <v>16.416104994692848</v>
      </c>
    </row>
    <row r="36" spans="1:13">
      <c r="A36" s="5" t="s">
        <v>40</v>
      </c>
      <c r="B36" s="113" t="s">
        <v>35</v>
      </c>
      <c r="C36" s="113" t="s">
        <v>156</v>
      </c>
      <c r="D36" s="116">
        <v>40.026000000000003</v>
      </c>
      <c r="E36" s="116">
        <v>44.587000000000003</v>
      </c>
      <c r="F36" s="116">
        <v>15.481</v>
      </c>
      <c r="G36" s="116">
        <v>0.33</v>
      </c>
      <c r="H36" s="116">
        <v>0.182</v>
      </c>
      <c r="I36" s="117">
        <v>1.0999999999999999E-2</v>
      </c>
      <c r="J36" s="117">
        <v>8.4000000000000005E-2</v>
      </c>
      <c r="K36" s="116">
        <f t="shared" si="0"/>
        <v>100.70099999999999</v>
      </c>
      <c r="L36" s="133">
        <v>83.696398404284679</v>
      </c>
      <c r="M36" s="133">
        <v>16.303601595715321</v>
      </c>
    </row>
    <row r="37" spans="1:13">
      <c r="A37" s="5" t="s">
        <v>40</v>
      </c>
      <c r="B37" s="113" t="s">
        <v>35</v>
      </c>
      <c r="C37" s="113" t="s">
        <v>156</v>
      </c>
      <c r="D37" s="116">
        <v>40.01</v>
      </c>
      <c r="E37" s="116">
        <v>44.767000000000003</v>
      </c>
      <c r="F37" s="116">
        <v>16.678999999999998</v>
      </c>
      <c r="G37" s="116">
        <v>0.30299999999999999</v>
      </c>
      <c r="H37" s="116">
        <v>0.17199999999999999</v>
      </c>
      <c r="I37" s="132" t="s">
        <v>31</v>
      </c>
      <c r="J37" s="117">
        <v>8.6999999999999994E-2</v>
      </c>
      <c r="K37" s="116">
        <f t="shared" si="0"/>
        <v>102.018</v>
      </c>
      <c r="L37" s="133">
        <v>82.711281852253592</v>
      </c>
      <c r="M37" s="133">
        <v>17.288718147746412</v>
      </c>
    </row>
    <row r="38" spans="1:13">
      <c r="A38" s="5" t="s">
        <v>40</v>
      </c>
      <c r="B38" s="113" t="s">
        <v>35</v>
      </c>
      <c r="C38" s="113" t="s">
        <v>156</v>
      </c>
      <c r="D38" s="116">
        <v>39.688000000000002</v>
      </c>
      <c r="E38" s="116">
        <v>44.621000000000002</v>
      </c>
      <c r="F38" s="116">
        <v>16.687999999999999</v>
      </c>
      <c r="G38" s="116">
        <v>0.31</v>
      </c>
      <c r="H38" s="116">
        <v>0.17100000000000001</v>
      </c>
      <c r="I38" s="117">
        <v>1.9E-2</v>
      </c>
      <c r="J38" s="117">
        <v>0.13200000000000001</v>
      </c>
      <c r="K38" s="116">
        <f t="shared" si="0"/>
        <v>101.62900000000002</v>
      </c>
      <c r="L38" s="133">
        <v>82.656787679677578</v>
      </c>
      <c r="M38" s="133">
        <v>17.343212320322419</v>
      </c>
    </row>
    <row r="39" spans="1:13">
      <c r="A39" s="5" t="s">
        <v>40</v>
      </c>
      <c r="B39" s="113" t="s">
        <v>36</v>
      </c>
      <c r="C39" s="113" t="s">
        <v>155</v>
      </c>
      <c r="D39" s="116">
        <v>39.710999999999999</v>
      </c>
      <c r="E39" s="116">
        <v>44.360999999999997</v>
      </c>
      <c r="F39" s="116">
        <v>15.906000000000001</v>
      </c>
      <c r="G39" s="116">
        <v>0.27</v>
      </c>
      <c r="H39" s="116">
        <v>0.18</v>
      </c>
      <c r="I39" s="132" t="s">
        <v>31</v>
      </c>
      <c r="J39" s="117">
        <v>0.153</v>
      </c>
      <c r="K39" s="116">
        <f t="shared" si="0"/>
        <v>100.58100000000002</v>
      </c>
      <c r="L39" s="133">
        <v>83.252725576272752</v>
      </c>
      <c r="M39" s="133">
        <v>16.747274423727248</v>
      </c>
    </row>
    <row r="40" spans="1:13">
      <c r="A40" s="5" t="s">
        <v>40</v>
      </c>
      <c r="B40" s="113" t="s">
        <v>36</v>
      </c>
      <c r="C40" s="113" t="s">
        <v>155</v>
      </c>
      <c r="D40" s="116">
        <v>39.533000000000001</v>
      </c>
      <c r="E40" s="116">
        <v>44.33</v>
      </c>
      <c r="F40" s="116">
        <v>16.257999999999999</v>
      </c>
      <c r="G40" s="116">
        <v>0.3</v>
      </c>
      <c r="H40" s="116">
        <v>0.17899999999999999</v>
      </c>
      <c r="I40" s="132" t="s">
        <v>31</v>
      </c>
      <c r="J40" s="117">
        <v>9.1999999999999998E-2</v>
      </c>
      <c r="K40" s="116">
        <f t="shared" si="0"/>
        <v>100.69199999999999</v>
      </c>
      <c r="L40" s="133">
        <v>82.935424620162692</v>
      </c>
      <c r="M40" s="133">
        <v>17.064575379837319</v>
      </c>
    </row>
    <row r="41" spans="1:13">
      <c r="A41" s="5" t="s">
        <v>40</v>
      </c>
      <c r="B41" s="113" t="s">
        <v>36</v>
      </c>
      <c r="C41" s="113" t="s">
        <v>155</v>
      </c>
      <c r="D41" s="116">
        <v>39.646000000000001</v>
      </c>
      <c r="E41" s="116">
        <v>44.207000000000001</v>
      </c>
      <c r="F41" s="116">
        <v>15.881</v>
      </c>
      <c r="G41" s="116">
        <v>0.28599999999999998</v>
      </c>
      <c r="H41" s="116">
        <v>0.17100000000000001</v>
      </c>
      <c r="I41" s="132" t="s">
        <v>31</v>
      </c>
      <c r="J41" s="117">
        <v>0.12</v>
      </c>
      <c r="K41" s="116">
        <f t="shared" si="0"/>
        <v>100.31100000000002</v>
      </c>
      <c r="L41" s="133">
        <v>83.226153931686724</v>
      </c>
      <c r="M41" s="133">
        <v>16.773846068313276</v>
      </c>
    </row>
    <row r="42" spans="1:13">
      <c r="A42" s="5" t="s">
        <v>40</v>
      </c>
      <c r="B42" s="113" t="s">
        <v>36</v>
      </c>
      <c r="C42" s="113" t="s">
        <v>156</v>
      </c>
      <c r="D42" s="116">
        <v>39.540999999999997</v>
      </c>
      <c r="E42" s="116">
        <v>44.180999999999997</v>
      </c>
      <c r="F42" s="116">
        <v>15.946999999999999</v>
      </c>
      <c r="G42" s="116">
        <v>0.29699999999999999</v>
      </c>
      <c r="H42" s="116">
        <v>0.17399999999999999</v>
      </c>
      <c r="I42" s="117">
        <v>6.0000000000000001E-3</v>
      </c>
      <c r="J42" s="117">
        <v>7.6999999999999999E-2</v>
      </c>
      <c r="K42" s="116">
        <f t="shared" si="0"/>
        <v>100.223</v>
      </c>
      <c r="L42" s="133">
        <v>83.159939640185314</v>
      </c>
      <c r="M42" s="133">
        <v>16.840060359814675</v>
      </c>
    </row>
    <row r="43" spans="1:13">
      <c r="A43" s="5" t="s">
        <v>40</v>
      </c>
      <c r="B43" s="113" t="s">
        <v>36</v>
      </c>
      <c r="C43" s="113" t="s">
        <v>156</v>
      </c>
      <c r="D43" s="116">
        <v>39.420999999999999</v>
      </c>
      <c r="E43" s="116">
        <v>43.764000000000003</v>
      </c>
      <c r="F43" s="116">
        <v>15.615</v>
      </c>
      <c r="G43" s="116">
        <v>0.312</v>
      </c>
      <c r="H43" s="116">
        <v>0.192</v>
      </c>
      <c r="I43" s="117">
        <v>3.3000000000000002E-2</v>
      </c>
      <c r="J43" s="117">
        <v>9.9000000000000005E-2</v>
      </c>
      <c r="K43" s="116">
        <f t="shared" si="0"/>
        <v>99.435999999999993</v>
      </c>
      <c r="L43" s="133">
        <v>83.321144962045139</v>
      </c>
      <c r="M43" s="133">
        <v>16.678855037954861</v>
      </c>
    </row>
    <row r="44" spans="1:13">
      <c r="A44" s="5" t="s">
        <v>40</v>
      </c>
      <c r="B44" s="113" t="s">
        <v>36</v>
      </c>
      <c r="C44" s="113" t="s">
        <v>156</v>
      </c>
      <c r="D44" s="116">
        <v>39.539000000000001</v>
      </c>
      <c r="E44" s="116">
        <v>44.076999999999998</v>
      </c>
      <c r="F44" s="116">
        <v>15.55</v>
      </c>
      <c r="G44" s="116">
        <v>0.29799999999999999</v>
      </c>
      <c r="H44" s="116">
        <v>0.17499999999999999</v>
      </c>
      <c r="I44" s="132" t="s">
        <v>31</v>
      </c>
      <c r="J44" s="117">
        <v>0.09</v>
      </c>
      <c r="K44" s="116">
        <f t="shared" si="0"/>
        <v>99.728999999999999</v>
      </c>
      <c r="L44" s="133">
        <v>83.477561447431626</v>
      </c>
      <c r="M44" s="133">
        <v>16.522438552568381</v>
      </c>
    </row>
    <row r="45" spans="1:13">
      <c r="A45" s="5" t="s">
        <v>40</v>
      </c>
      <c r="B45" s="113" t="s">
        <v>178</v>
      </c>
      <c r="C45" s="113" t="s">
        <v>155</v>
      </c>
      <c r="D45" s="116">
        <v>39.481999999999999</v>
      </c>
      <c r="E45" s="116">
        <v>44.164000000000001</v>
      </c>
      <c r="F45" s="116">
        <v>15.757999999999999</v>
      </c>
      <c r="G45" s="116">
        <v>0.34499999999999997</v>
      </c>
      <c r="H45" s="116">
        <v>0.16400000000000001</v>
      </c>
      <c r="I45" s="117">
        <v>1.2E-2</v>
      </c>
      <c r="J45" s="117">
        <v>0.108</v>
      </c>
      <c r="K45" s="116">
        <f t="shared" si="0"/>
        <v>100.033</v>
      </c>
      <c r="L45" s="133">
        <v>83.320898064498351</v>
      </c>
      <c r="M45" s="133">
        <v>16.679101935501656</v>
      </c>
    </row>
    <row r="46" spans="1:13">
      <c r="A46" s="5" t="s">
        <v>40</v>
      </c>
      <c r="B46" s="113" t="s">
        <v>178</v>
      </c>
      <c r="C46" s="113" t="s">
        <v>155</v>
      </c>
      <c r="D46" s="116">
        <v>39.588999999999999</v>
      </c>
      <c r="E46" s="116">
        <v>44.207999999999998</v>
      </c>
      <c r="F46" s="116">
        <v>15.843</v>
      </c>
      <c r="G46" s="116">
        <v>0.246</v>
      </c>
      <c r="H46" s="116">
        <v>0.16700000000000001</v>
      </c>
      <c r="I46" s="132" t="s">
        <v>31</v>
      </c>
      <c r="J46" s="117">
        <v>0.14199999999999999</v>
      </c>
      <c r="K46" s="116">
        <f t="shared" si="0"/>
        <v>100.19499999999999</v>
      </c>
      <c r="L46" s="133">
        <v>83.259886609041502</v>
      </c>
      <c r="M46" s="133">
        <v>16.740113390958495</v>
      </c>
    </row>
    <row r="47" spans="1:13">
      <c r="A47" s="5" t="s">
        <v>40</v>
      </c>
      <c r="B47" s="113" t="s">
        <v>178</v>
      </c>
      <c r="C47" s="113" t="s">
        <v>155</v>
      </c>
      <c r="D47" s="116">
        <v>39.642000000000003</v>
      </c>
      <c r="E47" s="116">
        <v>44.128999999999998</v>
      </c>
      <c r="F47" s="116">
        <v>15.483000000000001</v>
      </c>
      <c r="G47" s="116">
        <v>0.29099999999999998</v>
      </c>
      <c r="H47" s="116">
        <v>0.161</v>
      </c>
      <c r="I47" s="117">
        <v>2.1999999999999999E-2</v>
      </c>
      <c r="J47" s="117">
        <v>0.125</v>
      </c>
      <c r="K47" s="116">
        <f t="shared" si="0"/>
        <v>99.853000000000009</v>
      </c>
      <c r="L47" s="133">
        <v>83.553240194121173</v>
      </c>
      <c r="M47" s="133">
        <v>16.446759805878823</v>
      </c>
    </row>
    <row r="48" spans="1:13">
      <c r="A48" s="5" t="s">
        <v>40</v>
      </c>
      <c r="B48" s="113" t="s">
        <v>178</v>
      </c>
      <c r="C48" s="113" t="s">
        <v>156</v>
      </c>
      <c r="D48" s="116">
        <v>39.308999999999997</v>
      </c>
      <c r="E48" s="116">
        <v>44.033000000000001</v>
      </c>
      <c r="F48" s="116">
        <v>15.734</v>
      </c>
      <c r="G48" s="116">
        <v>0.27700000000000002</v>
      </c>
      <c r="H48" s="116">
        <v>0.16600000000000001</v>
      </c>
      <c r="I48" s="117">
        <v>1.4999999999999999E-2</v>
      </c>
      <c r="J48" s="117">
        <v>0.16800000000000001</v>
      </c>
      <c r="K48" s="116">
        <f t="shared" si="0"/>
        <v>99.701999999999998</v>
      </c>
      <c r="L48" s="133">
        <v>83.300787110647363</v>
      </c>
      <c r="M48" s="133">
        <v>16.69921288935263</v>
      </c>
    </row>
    <row r="49" spans="1:13">
      <c r="A49" s="5" t="s">
        <v>40</v>
      </c>
      <c r="B49" s="113" t="s">
        <v>178</v>
      </c>
      <c r="C49" s="113" t="s">
        <v>156</v>
      </c>
      <c r="D49" s="116">
        <v>39.366999999999997</v>
      </c>
      <c r="E49" s="116">
        <v>43.654000000000003</v>
      </c>
      <c r="F49" s="116">
        <v>15.484999999999999</v>
      </c>
      <c r="G49" s="116">
        <v>0.315</v>
      </c>
      <c r="H49" s="116">
        <v>0.17299999999999999</v>
      </c>
      <c r="I49" s="132" t="s">
        <v>31</v>
      </c>
      <c r="J49" s="117">
        <v>0.17299999999999999</v>
      </c>
      <c r="K49" s="116">
        <f t="shared" si="0"/>
        <v>99.167000000000002</v>
      </c>
      <c r="L49" s="133">
        <v>83.402194554649185</v>
      </c>
      <c r="M49" s="133">
        <v>16.597805445350819</v>
      </c>
    </row>
    <row r="50" spans="1:13">
      <c r="A50" s="5" t="s">
        <v>40</v>
      </c>
      <c r="B50" s="113" t="s">
        <v>178</v>
      </c>
      <c r="C50" s="113" t="s">
        <v>156</v>
      </c>
      <c r="D50" s="116">
        <v>39.302</v>
      </c>
      <c r="E50" s="116">
        <v>43.856999999999999</v>
      </c>
      <c r="F50" s="116">
        <v>15.51</v>
      </c>
      <c r="G50" s="116">
        <v>0.252</v>
      </c>
      <c r="H50" s="116">
        <v>0.17699999999999999</v>
      </c>
      <c r="I50" s="117">
        <v>3.6999999999999998E-2</v>
      </c>
      <c r="J50" s="117">
        <v>0.107</v>
      </c>
      <c r="K50" s="116">
        <f t="shared" si="0"/>
        <v>99.242000000000004</v>
      </c>
      <c r="L50" s="133">
        <v>83.444044554803682</v>
      </c>
      <c r="M50" s="133">
        <v>16.555955445196307</v>
      </c>
    </row>
    <row r="51" spans="1:13">
      <c r="A51" s="5" t="s">
        <v>40</v>
      </c>
      <c r="B51" s="113" t="s">
        <v>179</v>
      </c>
      <c r="C51" s="134" t="s">
        <v>155</v>
      </c>
      <c r="D51" s="116">
        <v>39.686</v>
      </c>
      <c r="E51" s="116">
        <v>44.255000000000003</v>
      </c>
      <c r="F51" s="116">
        <v>15.728</v>
      </c>
      <c r="G51" s="116">
        <v>0.3</v>
      </c>
      <c r="H51" s="116">
        <v>0.155</v>
      </c>
      <c r="I51" s="117">
        <v>2.3E-2</v>
      </c>
      <c r="J51" s="117">
        <v>0.10100000000000001</v>
      </c>
      <c r="K51" s="116">
        <f t="shared" si="0"/>
        <v>100.24799999999999</v>
      </c>
      <c r="L51" s="133">
        <v>83.375913616127562</v>
      </c>
      <c r="M51" s="133">
        <v>16.624086383872442</v>
      </c>
    </row>
    <row r="52" spans="1:13">
      <c r="A52" s="5" t="s">
        <v>40</v>
      </c>
      <c r="B52" s="113" t="s">
        <v>179</v>
      </c>
      <c r="C52" s="134" t="s">
        <v>155</v>
      </c>
      <c r="D52" s="116">
        <v>39.465000000000003</v>
      </c>
      <c r="E52" s="116">
        <v>44.243000000000002</v>
      </c>
      <c r="F52" s="116">
        <v>15.859</v>
      </c>
      <c r="G52" s="116">
        <v>0.28699999999999998</v>
      </c>
      <c r="H52" s="116">
        <v>0.16500000000000001</v>
      </c>
      <c r="I52" s="132" t="s">
        <v>31</v>
      </c>
      <c r="J52" s="117">
        <v>0.129</v>
      </c>
      <c r="K52" s="116">
        <f t="shared" si="0"/>
        <v>100.14800000000001</v>
      </c>
      <c r="L52" s="133">
        <v>83.256847928176384</v>
      </c>
      <c r="M52" s="133">
        <v>16.743152071823612</v>
      </c>
    </row>
    <row r="53" spans="1:13">
      <c r="A53" s="5" t="s">
        <v>40</v>
      </c>
      <c r="B53" s="113" t="s">
        <v>179</v>
      </c>
      <c r="C53" s="134" t="s">
        <v>155</v>
      </c>
      <c r="D53" s="116">
        <v>39.609000000000002</v>
      </c>
      <c r="E53" s="116">
        <v>44.151000000000003</v>
      </c>
      <c r="F53" s="116">
        <v>15.835000000000001</v>
      </c>
      <c r="G53" s="116">
        <v>0.28399999999999997</v>
      </c>
      <c r="H53" s="116">
        <v>0.184</v>
      </c>
      <c r="I53" s="117">
        <v>3.4000000000000002E-2</v>
      </c>
      <c r="J53" s="117">
        <v>0.17</v>
      </c>
      <c r="K53" s="116">
        <f t="shared" si="0"/>
        <v>100.26700000000001</v>
      </c>
      <c r="L53" s="133">
        <v>83.248941060656151</v>
      </c>
      <c r="M53" s="133">
        <v>16.751058939343853</v>
      </c>
    </row>
    <row r="54" spans="1:13">
      <c r="A54" s="5" t="s">
        <v>40</v>
      </c>
      <c r="B54" s="113" t="s">
        <v>179</v>
      </c>
      <c r="C54" s="113" t="s">
        <v>156</v>
      </c>
      <c r="D54" s="116">
        <v>39.642000000000003</v>
      </c>
      <c r="E54" s="116">
        <v>44.106999999999999</v>
      </c>
      <c r="F54" s="116">
        <v>15.644</v>
      </c>
      <c r="G54" s="116">
        <v>0.32300000000000001</v>
      </c>
      <c r="H54" s="116">
        <v>0.17199999999999999</v>
      </c>
      <c r="I54" s="117">
        <v>2.8000000000000001E-2</v>
      </c>
      <c r="J54" s="117">
        <v>0.126</v>
      </c>
      <c r="K54" s="116">
        <f t="shared" si="0"/>
        <v>100.042</v>
      </c>
      <c r="L54" s="133">
        <v>83.403688713027293</v>
      </c>
      <c r="M54" s="133">
        <v>16.596311286972711</v>
      </c>
    </row>
    <row r="55" spans="1:13">
      <c r="A55" s="5" t="s">
        <v>40</v>
      </c>
      <c r="B55" s="113" t="s">
        <v>179</v>
      </c>
      <c r="C55" s="113" t="s">
        <v>156</v>
      </c>
      <c r="D55" s="116">
        <v>39.686</v>
      </c>
      <c r="E55" s="116">
        <v>44.350999999999999</v>
      </c>
      <c r="F55" s="116">
        <v>16.606999999999999</v>
      </c>
      <c r="G55" s="116">
        <v>0.25700000000000001</v>
      </c>
      <c r="H55" s="116">
        <v>0.16900000000000001</v>
      </c>
      <c r="I55" s="117">
        <v>2.8000000000000001E-2</v>
      </c>
      <c r="J55" s="117">
        <v>5.3999999999999999E-2</v>
      </c>
      <c r="K55" s="116">
        <f t="shared" si="0"/>
        <v>101.15200000000002</v>
      </c>
      <c r="L55" s="133">
        <v>82.639524888427729</v>
      </c>
      <c r="M55" s="133">
        <v>17.360475111572278</v>
      </c>
    </row>
    <row r="56" spans="1:13">
      <c r="A56" s="5" t="s">
        <v>40</v>
      </c>
      <c r="B56" s="113" t="s">
        <v>179</v>
      </c>
      <c r="C56" s="113" t="s">
        <v>156</v>
      </c>
      <c r="D56" s="116">
        <v>39.512</v>
      </c>
      <c r="E56" s="116">
        <v>44.241999999999997</v>
      </c>
      <c r="F56" s="116">
        <v>16.608000000000001</v>
      </c>
      <c r="G56" s="116">
        <v>0.30399999999999999</v>
      </c>
      <c r="H56" s="116">
        <v>0.21</v>
      </c>
      <c r="I56" s="117">
        <v>5.0000000000000001E-3</v>
      </c>
      <c r="J56" s="117">
        <v>0.124</v>
      </c>
      <c r="K56" s="116">
        <f t="shared" si="0"/>
        <v>101.00499999999998</v>
      </c>
      <c r="L56" s="133">
        <v>82.603328658852433</v>
      </c>
      <c r="M56" s="133">
        <v>17.396671341147567</v>
      </c>
    </row>
    <row r="57" spans="1:13">
      <c r="A57" s="5" t="s">
        <v>40</v>
      </c>
      <c r="B57" s="113" t="s">
        <v>180</v>
      </c>
      <c r="C57" s="134" t="s">
        <v>155</v>
      </c>
      <c r="D57" s="116">
        <v>39.837000000000003</v>
      </c>
      <c r="E57" s="116">
        <v>44.155999999999999</v>
      </c>
      <c r="F57" s="116">
        <v>15.561</v>
      </c>
      <c r="G57" s="116">
        <v>0.30399999999999999</v>
      </c>
      <c r="H57" s="116">
        <v>0.16500000000000001</v>
      </c>
      <c r="I57" s="117">
        <v>2.5000000000000001E-2</v>
      </c>
      <c r="J57" s="117">
        <v>0.157</v>
      </c>
      <c r="K57" s="116">
        <f t="shared" si="0"/>
        <v>100.20500000000001</v>
      </c>
      <c r="L57" s="133">
        <v>83.492501173414354</v>
      </c>
      <c r="M57" s="133">
        <v>16.507498826585632</v>
      </c>
    </row>
    <row r="58" spans="1:13">
      <c r="A58" s="5" t="s">
        <v>40</v>
      </c>
      <c r="B58" s="113" t="s">
        <v>180</v>
      </c>
      <c r="C58" s="134" t="s">
        <v>155</v>
      </c>
      <c r="D58" s="116">
        <v>39.558</v>
      </c>
      <c r="E58" s="116">
        <v>44.38</v>
      </c>
      <c r="F58" s="116">
        <v>16.498000000000001</v>
      </c>
      <c r="G58" s="116">
        <v>0.29799999999999999</v>
      </c>
      <c r="H58" s="116">
        <v>0.15</v>
      </c>
      <c r="I58" s="132" t="s">
        <v>31</v>
      </c>
      <c r="J58" s="117">
        <v>0.126</v>
      </c>
      <c r="K58" s="116">
        <f t="shared" si="0"/>
        <v>101.01000000000002</v>
      </c>
      <c r="L58" s="133">
        <v>82.743131811436527</v>
      </c>
      <c r="M58" s="133">
        <v>17.256868188563491</v>
      </c>
    </row>
    <row r="59" spans="1:13">
      <c r="A59" s="5" t="s">
        <v>40</v>
      </c>
      <c r="B59" s="113" t="s">
        <v>180</v>
      </c>
      <c r="C59" s="134" t="s">
        <v>155</v>
      </c>
      <c r="D59" s="116">
        <v>39.649000000000001</v>
      </c>
      <c r="E59" s="116">
        <v>44.344999999999999</v>
      </c>
      <c r="F59" s="116">
        <v>16.009</v>
      </c>
      <c r="G59" s="116">
        <v>0.28000000000000003</v>
      </c>
      <c r="H59" s="116">
        <v>0.17299999999999999</v>
      </c>
      <c r="I59" s="132" t="s">
        <v>31</v>
      </c>
      <c r="J59" s="117">
        <v>8.6999999999999994E-2</v>
      </c>
      <c r="K59" s="116">
        <f t="shared" si="0"/>
        <v>100.54300000000001</v>
      </c>
      <c r="L59" s="133">
        <v>83.157485825748793</v>
      </c>
      <c r="M59" s="133">
        <v>16.842514174251214</v>
      </c>
    </row>
    <row r="60" spans="1:13">
      <c r="A60" s="5" t="s">
        <v>40</v>
      </c>
      <c r="B60" s="113" t="s">
        <v>180</v>
      </c>
      <c r="C60" s="113" t="s">
        <v>156</v>
      </c>
      <c r="D60" s="116">
        <v>39.777999999999999</v>
      </c>
      <c r="E60" s="116">
        <v>44.423999999999999</v>
      </c>
      <c r="F60" s="116">
        <v>15.657</v>
      </c>
      <c r="G60" s="116">
        <v>0.28399999999999997</v>
      </c>
      <c r="H60" s="116">
        <v>0.18099999999999999</v>
      </c>
      <c r="I60" s="132" t="s">
        <v>31</v>
      </c>
      <c r="J60" s="117">
        <v>0.121</v>
      </c>
      <c r="K60" s="116">
        <f t="shared" si="0"/>
        <v>100.44499999999999</v>
      </c>
      <c r="L60" s="133">
        <v>83.491132916004858</v>
      </c>
      <c r="M60" s="133">
        <v>16.508867083995156</v>
      </c>
    </row>
    <row r="61" spans="1:13">
      <c r="A61" s="5" t="s">
        <v>40</v>
      </c>
      <c r="B61" s="113" t="s">
        <v>180</v>
      </c>
      <c r="C61" s="113" t="s">
        <v>156</v>
      </c>
      <c r="D61" s="116">
        <v>39.534999999999997</v>
      </c>
      <c r="E61" s="116">
        <v>44.343000000000004</v>
      </c>
      <c r="F61" s="116">
        <v>15.881</v>
      </c>
      <c r="G61" s="116">
        <v>0.29799999999999999</v>
      </c>
      <c r="H61" s="116">
        <v>0.17199999999999999</v>
      </c>
      <c r="I61" s="117">
        <v>1.9E-2</v>
      </c>
      <c r="J61" s="117">
        <v>5.1999999999999998E-2</v>
      </c>
      <c r="K61" s="116">
        <f t="shared" si="0"/>
        <v>100.30000000000001</v>
      </c>
      <c r="L61" s="133">
        <v>83.268991991929681</v>
      </c>
      <c r="M61" s="133">
        <v>16.731008008070322</v>
      </c>
    </row>
    <row r="62" spans="1:13">
      <c r="A62" s="5" t="s">
        <v>40</v>
      </c>
      <c r="B62" s="113" t="s">
        <v>180</v>
      </c>
      <c r="C62" s="113" t="s">
        <v>156</v>
      </c>
      <c r="D62" s="116">
        <v>39.671999999999997</v>
      </c>
      <c r="E62" s="116">
        <v>44.036000000000001</v>
      </c>
      <c r="F62" s="116">
        <v>15.129</v>
      </c>
      <c r="G62" s="116">
        <v>0.29699999999999999</v>
      </c>
      <c r="H62" s="116">
        <v>0.18099999999999999</v>
      </c>
      <c r="I62" s="117">
        <v>0</v>
      </c>
      <c r="J62" s="117">
        <v>0.14599999999999999</v>
      </c>
      <c r="K62" s="116">
        <f t="shared" si="0"/>
        <v>99.460999999999999</v>
      </c>
      <c r="L62" s="133">
        <v>83.840053074476131</v>
      </c>
      <c r="M62" s="133">
        <v>16.159946925523876</v>
      </c>
    </row>
    <row r="63" spans="1:13">
      <c r="A63" s="5" t="s">
        <v>40</v>
      </c>
      <c r="B63" s="113" t="s">
        <v>181</v>
      </c>
      <c r="C63" s="134" t="s">
        <v>155</v>
      </c>
      <c r="D63" s="116">
        <v>39.671999999999997</v>
      </c>
      <c r="E63" s="116">
        <v>44.259</v>
      </c>
      <c r="F63" s="116">
        <v>15.926</v>
      </c>
      <c r="G63" s="116">
        <v>0.28799999999999998</v>
      </c>
      <c r="H63" s="116">
        <v>0.16700000000000001</v>
      </c>
      <c r="I63" s="117">
        <v>1.4E-2</v>
      </c>
      <c r="J63" s="117">
        <v>0.17899999999999999</v>
      </c>
      <c r="K63" s="116">
        <f t="shared" si="0"/>
        <v>100.505</v>
      </c>
      <c r="L63" s="133">
        <v>83.203051378879778</v>
      </c>
      <c r="M63" s="133">
        <v>16.796948621120226</v>
      </c>
    </row>
    <row r="64" spans="1:13">
      <c r="A64" s="5" t="s">
        <v>40</v>
      </c>
      <c r="B64" s="113" t="s">
        <v>181</v>
      </c>
      <c r="C64" s="134" t="s">
        <v>155</v>
      </c>
      <c r="D64" s="116">
        <v>39.552999999999997</v>
      </c>
      <c r="E64" s="116">
        <v>43.912999999999997</v>
      </c>
      <c r="F64" s="116">
        <v>15.459</v>
      </c>
      <c r="G64" s="116">
        <v>0.28000000000000003</v>
      </c>
      <c r="H64" s="116">
        <v>0.17599999999999999</v>
      </c>
      <c r="I64" s="132" t="s">
        <v>31</v>
      </c>
      <c r="J64" s="117">
        <v>0.127</v>
      </c>
      <c r="K64" s="116">
        <f t="shared" si="0"/>
        <v>99.507999999999996</v>
      </c>
      <c r="L64" s="133">
        <v>83.50707807757864</v>
      </c>
      <c r="M64" s="133">
        <v>16.492921922421363</v>
      </c>
    </row>
    <row r="65" spans="1:13">
      <c r="A65" s="5" t="s">
        <v>40</v>
      </c>
      <c r="B65" s="113" t="s">
        <v>181</v>
      </c>
      <c r="C65" s="134" t="s">
        <v>155</v>
      </c>
      <c r="D65" s="116">
        <v>39.465000000000003</v>
      </c>
      <c r="E65" s="116">
        <v>44.216000000000001</v>
      </c>
      <c r="F65" s="116">
        <v>16.167000000000002</v>
      </c>
      <c r="G65" s="116">
        <v>0.31</v>
      </c>
      <c r="H65" s="116">
        <v>0.17399999999999999</v>
      </c>
      <c r="I65" s="117">
        <v>1.2E-2</v>
      </c>
      <c r="J65" s="117">
        <v>0.106</v>
      </c>
      <c r="K65" s="116">
        <f t="shared" si="0"/>
        <v>100.45000000000002</v>
      </c>
      <c r="L65" s="133">
        <v>82.978377614753811</v>
      </c>
      <c r="M65" s="133">
        <v>17.021622385246172</v>
      </c>
    </row>
    <row r="66" spans="1:13">
      <c r="A66" s="5" t="s">
        <v>40</v>
      </c>
      <c r="B66" s="113" t="s">
        <v>181</v>
      </c>
      <c r="C66" s="113" t="s">
        <v>156</v>
      </c>
      <c r="D66" s="116">
        <v>39.341000000000001</v>
      </c>
      <c r="E66" s="116">
        <v>44.042000000000002</v>
      </c>
      <c r="F66" s="116">
        <v>16.138000000000002</v>
      </c>
      <c r="G66" s="116">
        <v>0.30199999999999999</v>
      </c>
      <c r="H66" s="116">
        <v>0.17699999999999999</v>
      </c>
      <c r="I66" s="132" t="s">
        <v>31</v>
      </c>
      <c r="J66" s="117">
        <v>0.14699999999999999</v>
      </c>
      <c r="K66" s="116">
        <f t="shared" si="0"/>
        <v>100.14700000000003</v>
      </c>
      <c r="L66" s="133">
        <v>82.948022822101805</v>
      </c>
      <c r="M66" s="133">
        <v>17.051977177898202</v>
      </c>
    </row>
    <row r="67" spans="1:13">
      <c r="A67" s="5" t="s">
        <v>40</v>
      </c>
      <c r="B67" s="113" t="s">
        <v>181</v>
      </c>
      <c r="C67" s="113" t="s">
        <v>156</v>
      </c>
      <c r="D67" s="116">
        <v>39.340000000000003</v>
      </c>
      <c r="E67" s="116">
        <v>43.927</v>
      </c>
      <c r="F67" s="116">
        <v>16.52</v>
      </c>
      <c r="G67" s="116">
        <v>0.29899999999999999</v>
      </c>
      <c r="H67" s="116">
        <v>0.182</v>
      </c>
      <c r="I67" s="117">
        <v>0</v>
      </c>
      <c r="J67" s="117">
        <v>7.0000000000000007E-2</v>
      </c>
      <c r="K67" s="116">
        <f t="shared" si="0"/>
        <v>100.33799999999999</v>
      </c>
      <c r="L67" s="133">
        <v>82.576977175088459</v>
      </c>
      <c r="M67" s="133">
        <v>17.423022824911534</v>
      </c>
    </row>
    <row r="68" spans="1:13">
      <c r="A68" s="5" t="s">
        <v>40</v>
      </c>
      <c r="B68" s="113" t="s">
        <v>181</v>
      </c>
      <c r="C68" s="113" t="s">
        <v>156</v>
      </c>
      <c r="D68" s="116">
        <v>39.344000000000001</v>
      </c>
      <c r="E68" s="116">
        <v>44.054000000000002</v>
      </c>
      <c r="F68" s="116">
        <v>16.709</v>
      </c>
      <c r="G68" s="116">
        <v>0.28799999999999998</v>
      </c>
      <c r="H68" s="116">
        <v>0.16800000000000001</v>
      </c>
      <c r="I68" s="117">
        <v>1.2999999999999999E-2</v>
      </c>
      <c r="J68" s="117">
        <v>0.129</v>
      </c>
      <c r="K68" s="116">
        <f t="shared" si="0"/>
        <v>100.70500000000001</v>
      </c>
      <c r="L68" s="133">
        <v>82.454508302264117</v>
      </c>
      <c r="M68" s="133">
        <v>17.545491697735873</v>
      </c>
    </row>
    <row r="69" spans="1:13">
      <c r="A69" s="5" t="s">
        <v>40</v>
      </c>
      <c r="B69" s="113" t="s">
        <v>182</v>
      </c>
      <c r="C69" s="134" t="s">
        <v>155</v>
      </c>
      <c r="D69" s="116">
        <v>39.683999999999997</v>
      </c>
      <c r="E69" s="116">
        <v>44.203000000000003</v>
      </c>
      <c r="F69" s="116">
        <v>15.759</v>
      </c>
      <c r="G69" s="116">
        <v>0.311</v>
      </c>
      <c r="H69" s="116">
        <v>0.183</v>
      </c>
      <c r="I69" s="117">
        <v>7.0000000000000001E-3</v>
      </c>
      <c r="J69" s="117">
        <v>0.104</v>
      </c>
      <c r="K69" s="116">
        <f t="shared" ref="K69:K74" si="1">SUM(D69:J69)</f>
        <v>100.25100000000002</v>
      </c>
      <c r="L69" s="133">
        <v>83.332279867886456</v>
      </c>
      <c r="M69" s="133">
        <v>16.667720132113541</v>
      </c>
    </row>
    <row r="70" spans="1:13">
      <c r="A70" s="5" t="s">
        <v>40</v>
      </c>
      <c r="B70" s="113" t="s">
        <v>182</v>
      </c>
      <c r="C70" s="134" t="s">
        <v>155</v>
      </c>
      <c r="D70" s="116">
        <v>39.6</v>
      </c>
      <c r="E70" s="116">
        <v>44.418999999999997</v>
      </c>
      <c r="F70" s="116">
        <v>15.872999999999999</v>
      </c>
      <c r="G70" s="116">
        <v>0.28100000000000003</v>
      </c>
      <c r="H70" s="116">
        <v>0.16</v>
      </c>
      <c r="I70" s="132" t="s">
        <v>31</v>
      </c>
      <c r="J70" s="117">
        <v>0.10299999999999999</v>
      </c>
      <c r="K70" s="116">
        <f t="shared" si="1"/>
        <v>100.43600000000001</v>
      </c>
      <c r="L70" s="133">
        <v>83.299846405405873</v>
      </c>
      <c r="M70" s="133">
        <v>16.70015359459412</v>
      </c>
    </row>
    <row r="71" spans="1:13">
      <c r="A71" s="5" t="s">
        <v>40</v>
      </c>
      <c r="B71" s="113" t="s">
        <v>182</v>
      </c>
      <c r="C71" s="134" t="s">
        <v>155</v>
      </c>
      <c r="D71" s="116">
        <v>39.667000000000002</v>
      </c>
      <c r="E71" s="116">
        <v>44.084000000000003</v>
      </c>
      <c r="F71" s="116">
        <v>16.053999999999998</v>
      </c>
      <c r="G71" s="116">
        <v>0.3</v>
      </c>
      <c r="H71" s="116">
        <v>0.17399999999999999</v>
      </c>
      <c r="I71" s="132" t="s">
        <v>31</v>
      </c>
      <c r="J71" s="117">
        <v>0.124</v>
      </c>
      <c r="K71" s="116">
        <f t="shared" si="1"/>
        <v>100.40300000000001</v>
      </c>
      <c r="L71" s="133">
        <v>83.035142179798953</v>
      </c>
      <c r="M71" s="133">
        <v>16.964857820201036</v>
      </c>
    </row>
    <row r="72" spans="1:13">
      <c r="A72" s="5" t="s">
        <v>40</v>
      </c>
      <c r="B72" s="113" t="s">
        <v>182</v>
      </c>
      <c r="C72" s="113" t="s">
        <v>156</v>
      </c>
      <c r="D72" s="116">
        <v>39.627000000000002</v>
      </c>
      <c r="E72" s="116">
        <v>44.033000000000001</v>
      </c>
      <c r="F72" s="116">
        <v>15.775</v>
      </c>
      <c r="G72" s="116">
        <v>0.33700000000000002</v>
      </c>
      <c r="H72" s="116">
        <v>0.16200000000000001</v>
      </c>
      <c r="I72" s="117">
        <v>1.6E-2</v>
      </c>
      <c r="J72" s="117">
        <v>0.111</v>
      </c>
      <c r="K72" s="116">
        <f t="shared" si="1"/>
        <v>100.06100000000002</v>
      </c>
      <c r="L72" s="133">
        <v>83.264554395940507</v>
      </c>
      <c r="M72" s="133">
        <v>16.735445604059503</v>
      </c>
    </row>
    <row r="73" spans="1:13">
      <c r="A73" s="5" t="s">
        <v>40</v>
      </c>
      <c r="B73" s="113" t="s">
        <v>182</v>
      </c>
      <c r="C73" s="113" t="s">
        <v>156</v>
      </c>
      <c r="D73" s="116">
        <v>39.652999999999999</v>
      </c>
      <c r="E73" s="116">
        <v>44.088999999999999</v>
      </c>
      <c r="F73" s="116">
        <v>15.618</v>
      </c>
      <c r="G73" s="116">
        <v>0.29199999999999998</v>
      </c>
      <c r="H73" s="116">
        <v>0.159</v>
      </c>
      <c r="I73" s="117">
        <v>2.8000000000000001E-2</v>
      </c>
      <c r="J73" s="117">
        <v>0.107</v>
      </c>
      <c r="K73" s="116">
        <f t="shared" si="1"/>
        <v>99.945999999999998</v>
      </c>
      <c r="L73" s="133">
        <v>83.421055548428228</v>
      </c>
      <c r="M73" s="133">
        <v>16.578944451571772</v>
      </c>
    </row>
    <row r="74" spans="1:13">
      <c r="A74" s="5" t="s">
        <v>40</v>
      </c>
      <c r="B74" s="113" t="s">
        <v>182</v>
      </c>
      <c r="C74" s="113" t="s">
        <v>156</v>
      </c>
      <c r="D74" s="116">
        <v>39.628999999999998</v>
      </c>
      <c r="E74" s="116">
        <v>43.969000000000001</v>
      </c>
      <c r="F74" s="116">
        <v>15.484999999999999</v>
      </c>
      <c r="G74" s="116">
        <v>0.32200000000000001</v>
      </c>
      <c r="H74" s="116">
        <v>0.16400000000000001</v>
      </c>
      <c r="I74" s="117">
        <v>1.9E-2</v>
      </c>
      <c r="J74" s="117">
        <v>0.13700000000000001</v>
      </c>
      <c r="K74" s="116">
        <f t="shared" si="1"/>
        <v>99.725000000000009</v>
      </c>
      <c r="L74" s="133">
        <v>83.501485314823583</v>
      </c>
      <c r="M74" s="133">
        <v>16.498514685176431</v>
      </c>
    </row>
    <row r="75" spans="1:13">
      <c r="A75" s="135" t="s">
        <v>184</v>
      </c>
    </row>
    <row r="76" spans="1:13">
      <c r="A76" s="113" t="s">
        <v>41</v>
      </c>
      <c r="B76" s="5" t="s">
        <v>32</v>
      </c>
      <c r="C76" s="5" t="s">
        <v>155</v>
      </c>
      <c r="D76" s="116">
        <v>40.195</v>
      </c>
      <c r="E76" s="116">
        <v>45.773000000000003</v>
      </c>
      <c r="F76" s="116">
        <v>14.805999999999999</v>
      </c>
      <c r="G76" s="116">
        <v>0.29899999999999999</v>
      </c>
      <c r="H76" s="116">
        <v>0.14000000000000001</v>
      </c>
      <c r="I76" s="117">
        <v>1.9E-2</v>
      </c>
      <c r="J76" s="117">
        <v>8.4000000000000005E-2</v>
      </c>
      <c r="K76" s="116">
        <v>101.316</v>
      </c>
      <c r="L76" s="133">
        <v>84.640034953907787</v>
      </c>
      <c r="M76" s="133">
        <v>15.359965046092222</v>
      </c>
    </row>
    <row r="77" spans="1:13">
      <c r="A77" s="113" t="s">
        <v>41</v>
      </c>
      <c r="B77" s="5" t="s">
        <v>32</v>
      </c>
      <c r="C77" s="5" t="s">
        <v>155</v>
      </c>
      <c r="D77" s="116">
        <v>40.368000000000002</v>
      </c>
      <c r="E77" s="116">
        <v>45.667000000000002</v>
      </c>
      <c r="F77" s="116">
        <v>14.472</v>
      </c>
      <c r="G77" s="116">
        <v>0.252</v>
      </c>
      <c r="H77" s="116">
        <v>0.13700000000000001</v>
      </c>
      <c r="I77" s="132" t="s">
        <v>31</v>
      </c>
      <c r="J77" s="117">
        <v>0.161</v>
      </c>
      <c r="K77" s="116">
        <v>101.045</v>
      </c>
      <c r="L77" s="133">
        <v>84.904638605305564</v>
      </c>
      <c r="M77" s="133">
        <v>15.095361394694434</v>
      </c>
    </row>
    <row r="78" spans="1:13">
      <c r="A78" s="113" t="s">
        <v>41</v>
      </c>
      <c r="B78" s="5" t="s">
        <v>32</v>
      </c>
      <c r="C78" s="5" t="s">
        <v>155</v>
      </c>
      <c r="D78" s="116">
        <v>40.235999999999997</v>
      </c>
      <c r="E78" s="116">
        <v>45.720999999999997</v>
      </c>
      <c r="F78" s="116">
        <v>14.992000000000001</v>
      </c>
      <c r="G78" s="116">
        <v>0.29599999999999999</v>
      </c>
      <c r="H78" s="116">
        <v>0.185</v>
      </c>
      <c r="I78" s="117">
        <v>2.4E-2</v>
      </c>
      <c r="J78" s="117">
        <v>9.1999999999999998E-2</v>
      </c>
      <c r="K78" s="116">
        <v>101.54600000000001</v>
      </c>
      <c r="L78" s="133">
        <v>84.462117172119846</v>
      </c>
      <c r="M78" s="133">
        <v>15.537882827880162</v>
      </c>
    </row>
    <row r="79" spans="1:13">
      <c r="A79" s="113" t="s">
        <v>41</v>
      </c>
      <c r="B79" s="5" t="s">
        <v>32</v>
      </c>
      <c r="C79" s="5" t="s">
        <v>155</v>
      </c>
      <c r="D79" s="116">
        <v>40.216999999999999</v>
      </c>
      <c r="E79" s="116">
        <v>45.732999999999997</v>
      </c>
      <c r="F79" s="116">
        <v>14.577</v>
      </c>
      <c r="G79" s="116">
        <v>0.25700000000000001</v>
      </c>
      <c r="H79" s="116">
        <v>0.154</v>
      </c>
      <c r="I79" s="117">
        <v>2.1999999999999999E-2</v>
      </c>
      <c r="J79" s="117">
        <v>0.16300000000000001</v>
      </c>
      <c r="K79" s="116">
        <v>101.124</v>
      </c>
      <c r="L79" s="133">
        <v>84.830344476896954</v>
      </c>
      <c r="M79" s="133">
        <v>15.169655523103035</v>
      </c>
    </row>
    <row r="80" spans="1:13">
      <c r="A80" s="113" t="s">
        <v>41</v>
      </c>
      <c r="B80" s="5" t="s">
        <v>32</v>
      </c>
      <c r="C80" s="5" t="s">
        <v>156</v>
      </c>
      <c r="D80" s="116">
        <v>40.625999999999998</v>
      </c>
      <c r="E80" s="116">
        <v>45.706000000000003</v>
      </c>
      <c r="F80" s="116">
        <v>14.515000000000001</v>
      </c>
      <c r="G80" s="116">
        <v>0.33200000000000002</v>
      </c>
      <c r="H80" s="116">
        <v>0.14000000000000001</v>
      </c>
      <c r="I80" s="117">
        <v>7.0000000000000001E-3</v>
      </c>
      <c r="J80" s="117">
        <v>0.13500000000000001</v>
      </c>
      <c r="K80" s="116">
        <v>101.461</v>
      </c>
      <c r="L80" s="133">
        <v>84.877534382726921</v>
      </c>
      <c r="M80" s="133">
        <v>15.122465617273068</v>
      </c>
    </row>
    <row r="81" spans="1:13">
      <c r="A81" s="113" t="s">
        <v>41</v>
      </c>
      <c r="B81" s="5" t="s">
        <v>32</v>
      </c>
      <c r="C81" s="5" t="s">
        <v>156</v>
      </c>
      <c r="D81" s="116">
        <v>40.244999999999997</v>
      </c>
      <c r="E81" s="116">
        <v>45.878</v>
      </c>
      <c r="F81" s="116">
        <v>15.58</v>
      </c>
      <c r="G81" s="116">
        <v>0.28299999999999997</v>
      </c>
      <c r="H81" s="116">
        <v>0.14899999999999999</v>
      </c>
      <c r="I81" s="132" t="s">
        <v>31</v>
      </c>
      <c r="J81" s="117">
        <v>6.0999999999999999E-2</v>
      </c>
      <c r="K81" s="116">
        <v>102.188</v>
      </c>
      <c r="L81" s="133">
        <v>83.996648017445679</v>
      </c>
      <c r="M81" s="133">
        <v>16.003351982554324</v>
      </c>
    </row>
    <row r="82" spans="1:13">
      <c r="A82" s="113" t="s">
        <v>41</v>
      </c>
      <c r="B82" s="5" t="s">
        <v>32</v>
      </c>
      <c r="C82" s="5" t="s">
        <v>156</v>
      </c>
      <c r="D82" s="116">
        <v>39.704000000000001</v>
      </c>
      <c r="E82" s="116">
        <v>45.179000000000002</v>
      </c>
      <c r="F82" s="116">
        <v>15.778</v>
      </c>
      <c r="G82" s="116">
        <v>0.29299999999999998</v>
      </c>
      <c r="H82" s="116">
        <v>0.14699999999999999</v>
      </c>
      <c r="I82" s="132" t="s">
        <v>31</v>
      </c>
      <c r="J82" s="117">
        <v>8.2000000000000003E-2</v>
      </c>
      <c r="K82" s="116">
        <v>101.16800000000001</v>
      </c>
      <c r="L82" s="133">
        <v>83.616920696056468</v>
      </c>
      <c r="M82" s="133">
        <v>16.383079303943525</v>
      </c>
    </row>
    <row r="83" spans="1:13">
      <c r="A83" s="113" t="s">
        <v>41</v>
      </c>
      <c r="B83" s="5" t="s">
        <v>32</v>
      </c>
      <c r="C83" s="5" t="s">
        <v>156</v>
      </c>
      <c r="D83" s="116">
        <v>40.393000000000001</v>
      </c>
      <c r="E83" s="116">
        <v>45.734000000000002</v>
      </c>
      <c r="F83" s="116">
        <v>15.417</v>
      </c>
      <c r="G83" s="116">
        <v>0.23799999999999999</v>
      </c>
      <c r="H83" s="116">
        <v>0.14799999999999999</v>
      </c>
      <c r="I83" s="117">
        <v>2.4E-2</v>
      </c>
      <c r="J83" s="117">
        <v>0.157</v>
      </c>
      <c r="K83" s="116">
        <v>102.11</v>
      </c>
      <c r="L83" s="133">
        <v>84.0955170226908</v>
      </c>
      <c r="M83" s="133">
        <v>15.9044829773092</v>
      </c>
    </row>
    <row r="84" spans="1:13">
      <c r="A84" s="113" t="s">
        <v>41</v>
      </c>
      <c r="B84" s="5" t="s">
        <v>33</v>
      </c>
      <c r="C84" s="5" t="s">
        <v>155</v>
      </c>
      <c r="D84" s="116">
        <v>40.307000000000002</v>
      </c>
      <c r="E84" s="116">
        <v>46.061</v>
      </c>
      <c r="F84" s="116">
        <v>15.807</v>
      </c>
      <c r="G84" s="116">
        <v>0.29799999999999999</v>
      </c>
      <c r="H84" s="116">
        <v>0.13600000000000001</v>
      </c>
      <c r="I84" s="117">
        <v>3.2000000000000001E-2</v>
      </c>
      <c r="J84" s="117">
        <v>9.8000000000000004E-2</v>
      </c>
      <c r="K84" s="116">
        <v>102.739</v>
      </c>
      <c r="L84" s="133">
        <v>83.855217261492982</v>
      </c>
      <c r="M84" s="133">
        <v>16.144782738507025</v>
      </c>
    </row>
    <row r="85" spans="1:13">
      <c r="A85" s="113" t="s">
        <v>41</v>
      </c>
      <c r="B85" s="5" t="s">
        <v>33</v>
      </c>
      <c r="C85" s="5" t="s">
        <v>155</v>
      </c>
      <c r="D85" s="116">
        <v>40.421999999999997</v>
      </c>
      <c r="E85" s="116">
        <v>45.978999999999999</v>
      </c>
      <c r="F85" s="116">
        <v>14.875</v>
      </c>
      <c r="G85" s="116">
        <v>0.28100000000000003</v>
      </c>
      <c r="H85" s="116">
        <v>0.223</v>
      </c>
      <c r="I85" s="117">
        <v>3.2000000000000001E-2</v>
      </c>
      <c r="J85" s="117">
        <v>0.14899999999999999</v>
      </c>
      <c r="K85" s="116">
        <v>101.962</v>
      </c>
      <c r="L85" s="133">
        <v>84.637966762881675</v>
      </c>
      <c r="M85" s="133">
        <v>15.362033237118322</v>
      </c>
    </row>
    <row r="86" spans="1:13">
      <c r="A86" s="113" t="s">
        <v>41</v>
      </c>
      <c r="B86" s="5" t="s">
        <v>33</v>
      </c>
      <c r="C86" s="5" t="s">
        <v>156</v>
      </c>
      <c r="D86" s="116">
        <v>40.648000000000003</v>
      </c>
      <c r="E86" s="116">
        <v>46.231000000000002</v>
      </c>
      <c r="F86" s="116">
        <v>15.143000000000001</v>
      </c>
      <c r="G86" s="116">
        <v>0.24299999999999999</v>
      </c>
      <c r="H86" s="116">
        <v>0.155</v>
      </c>
      <c r="I86" s="132" t="s">
        <v>31</v>
      </c>
      <c r="J86" s="117">
        <v>9.6000000000000002E-2</v>
      </c>
      <c r="K86" s="116">
        <v>102.506</v>
      </c>
      <c r="L86" s="133">
        <v>84.476170066461592</v>
      </c>
      <c r="M86" s="133">
        <v>15.52382993353841</v>
      </c>
    </row>
    <row r="87" spans="1:13">
      <c r="A87" s="113" t="s">
        <v>41</v>
      </c>
      <c r="B87" s="5" t="s">
        <v>33</v>
      </c>
      <c r="C87" s="5" t="s">
        <v>156</v>
      </c>
      <c r="D87" s="116">
        <v>40.453000000000003</v>
      </c>
      <c r="E87" s="116">
        <v>46.055999999999997</v>
      </c>
      <c r="F87" s="116">
        <v>15.144</v>
      </c>
      <c r="G87" s="116">
        <v>0.26200000000000001</v>
      </c>
      <c r="H87" s="116">
        <v>0.14499999999999999</v>
      </c>
      <c r="I87" s="132" t="s">
        <v>31</v>
      </c>
      <c r="J87" s="117">
        <v>0.12</v>
      </c>
      <c r="K87" s="116">
        <v>102.137</v>
      </c>
      <c r="L87" s="133">
        <v>84.425501862159535</v>
      </c>
      <c r="M87" s="133">
        <v>15.574498137840468</v>
      </c>
    </row>
    <row r="88" spans="1:13">
      <c r="A88" s="113" t="s">
        <v>41</v>
      </c>
      <c r="B88" s="5" t="s">
        <v>33</v>
      </c>
      <c r="C88" s="5" t="s">
        <v>156</v>
      </c>
      <c r="D88" s="116">
        <v>40.390999999999998</v>
      </c>
      <c r="E88" s="116">
        <v>46.036999999999999</v>
      </c>
      <c r="F88" s="116">
        <v>14.922000000000001</v>
      </c>
      <c r="G88" s="116">
        <v>0.22800000000000001</v>
      </c>
      <c r="H88" s="116">
        <v>0.155</v>
      </c>
      <c r="I88" s="132" t="s">
        <v>31</v>
      </c>
      <c r="J88" s="117">
        <v>0.114</v>
      </c>
      <c r="K88" s="116">
        <v>101.843</v>
      </c>
      <c r="L88" s="133">
        <v>84.613324184399531</v>
      </c>
      <c r="M88" s="133">
        <v>15.386675815600464</v>
      </c>
    </row>
    <row r="89" spans="1:13">
      <c r="A89" s="113" t="s">
        <v>41</v>
      </c>
      <c r="B89" s="5" t="s">
        <v>33</v>
      </c>
      <c r="C89" s="5" t="s">
        <v>156</v>
      </c>
      <c r="D89" s="116">
        <v>40.389000000000003</v>
      </c>
      <c r="E89" s="116">
        <v>46.168999999999997</v>
      </c>
      <c r="F89" s="116">
        <v>15.134</v>
      </c>
      <c r="G89" s="116">
        <v>0.28299999999999997</v>
      </c>
      <c r="H89" s="116">
        <v>0.13700000000000001</v>
      </c>
      <c r="I89" s="117">
        <v>2.8000000000000001E-2</v>
      </c>
      <c r="J89" s="117">
        <v>0.11700000000000001</v>
      </c>
      <c r="K89" s="116">
        <v>102.256</v>
      </c>
      <c r="L89" s="133">
        <v>84.466365123515232</v>
      </c>
      <c r="M89" s="133">
        <v>15.53363487648477</v>
      </c>
    </row>
    <row r="90" spans="1:13">
      <c r="A90" s="113" t="s">
        <v>41</v>
      </c>
      <c r="B90" s="5" t="s">
        <v>34</v>
      </c>
      <c r="C90" s="5" t="s">
        <v>155</v>
      </c>
      <c r="D90" s="116">
        <v>40.4</v>
      </c>
      <c r="E90" s="116">
        <v>45.884999999999998</v>
      </c>
      <c r="F90" s="116">
        <v>14.984999999999999</v>
      </c>
      <c r="G90" s="116">
        <v>0.28599999999999998</v>
      </c>
      <c r="H90" s="116">
        <v>0.161</v>
      </c>
      <c r="I90" s="117">
        <v>2.7E-2</v>
      </c>
      <c r="J90" s="117">
        <v>0.16400000000000001</v>
      </c>
      <c r="K90" s="116">
        <v>101.908</v>
      </c>
      <c r="L90" s="133">
        <v>84.515162030254373</v>
      </c>
      <c r="M90" s="133">
        <v>15.484837969745616</v>
      </c>
    </row>
    <row r="91" spans="1:13">
      <c r="A91" s="113" t="s">
        <v>41</v>
      </c>
      <c r="B91" s="5" t="s">
        <v>34</v>
      </c>
      <c r="C91" s="5" t="s">
        <v>155</v>
      </c>
      <c r="D91" s="116">
        <v>40.548000000000002</v>
      </c>
      <c r="E91" s="116">
        <v>45.875</v>
      </c>
      <c r="F91" s="116">
        <v>14.933999999999999</v>
      </c>
      <c r="G91" s="116">
        <v>0.26800000000000002</v>
      </c>
      <c r="H91" s="116">
        <v>0.16900000000000001</v>
      </c>
      <c r="I91" s="117">
        <v>0.01</v>
      </c>
      <c r="J91" s="117">
        <v>9.8000000000000004E-2</v>
      </c>
      <c r="K91" s="116">
        <v>101.904</v>
      </c>
      <c r="L91" s="133">
        <v>84.556880024490027</v>
      </c>
      <c r="M91" s="133">
        <v>15.443119975509967</v>
      </c>
    </row>
    <row r="92" spans="1:13">
      <c r="A92" s="113" t="s">
        <v>41</v>
      </c>
      <c r="B92" s="5" t="s">
        <v>34</v>
      </c>
      <c r="C92" s="5" t="s">
        <v>155</v>
      </c>
      <c r="D92" s="116">
        <v>40.341000000000001</v>
      </c>
      <c r="E92" s="116">
        <v>45.808</v>
      </c>
      <c r="F92" s="116">
        <v>14.375</v>
      </c>
      <c r="G92" s="116">
        <v>0.23699999999999999</v>
      </c>
      <c r="H92" s="116">
        <v>0.16800000000000001</v>
      </c>
      <c r="I92" s="132" t="s">
        <v>31</v>
      </c>
      <c r="J92" s="117">
        <v>0.123</v>
      </c>
      <c r="K92" s="116">
        <v>101.041</v>
      </c>
      <c r="L92" s="133">
        <v>85.029914207698241</v>
      </c>
      <c r="M92" s="133">
        <v>14.970085792301752</v>
      </c>
    </row>
    <row r="93" spans="1:13">
      <c r="A93" s="113" t="s">
        <v>41</v>
      </c>
      <c r="B93" s="5" t="s">
        <v>34</v>
      </c>
      <c r="C93" s="5" t="s">
        <v>155</v>
      </c>
      <c r="D93" s="116">
        <v>40.253999999999998</v>
      </c>
      <c r="E93" s="116">
        <v>45.814999999999998</v>
      </c>
      <c r="F93" s="116">
        <v>14.895</v>
      </c>
      <c r="G93" s="116">
        <v>0.28299999999999997</v>
      </c>
      <c r="H93" s="116">
        <v>0.16200000000000001</v>
      </c>
      <c r="I93" s="117">
        <v>7.0000000000000001E-3</v>
      </c>
      <c r="J93" s="117">
        <v>0.14399999999999999</v>
      </c>
      <c r="K93" s="116">
        <v>101.56100000000001</v>
      </c>
      <c r="L93" s="133">
        <v>84.573928301990335</v>
      </c>
      <c r="M93" s="133">
        <v>15.426071698009666</v>
      </c>
    </row>
    <row r="94" spans="1:13">
      <c r="A94" s="113" t="s">
        <v>41</v>
      </c>
      <c r="B94" s="5" t="s">
        <v>34</v>
      </c>
      <c r="C94" s="5" t="s">
        <v>156</v>
      </c>
      <c r="D94" s="116">
        <v>40.222000000000001</v>
      </c>
      <c r="E94" s="116">
        <v>45.774999999999999</v>
      </c>
      <c r="F94" s="116">
        <v>14.907999999999999</v>
      </c>
      <c r="G94" s="116">
        <v>0.25900000000000001</v>
      </c>
      <c r="H94" s="116">
        <v>0.159</v>
      </c>
      <c r="I94" s="132" t="s">
        <v>31</v>
      </c>
      <c r="J94" s="117">
        <v>0.188</v>
      </c>
      <c r="K94" s="116">
        <v>101.491</v>
      </c>
      <c r="L94" s="133">
        <v>84.551137389566094</v>
      </c>
      <c r="M94" s="133">
        <v>15.448862610433908</v>
      </c>
    </row>
    <row r="95" spans="1:13">
      <c r="A95" s="113" t="s">
        <v>41</v>
      </c>
      <c r="B95" s="5" t="s">
        <v>34</v>
      </c>
      <c r="C95" s="5" t="s">
        <v>156</v>
      </c>
      <c r="D95" s="116">
        <v>40.387</v>
      </c>
      <c r="E95" s="116">
        <v>45.896999999999998</v>
      </c>
      <c r="F95" s="116">
        <v>15.087</v>
      </c>
      <c r="G95" s="116">
        <v>0.26600000000000001</v>
      </c>
      <c r="H95" s="116">
        <v>0.16</v>
      </c>
      <c r="I95" s="117">
        <v>0</v>
      </c>
      <c r="J95" s="117">
        <v>0.16200000000000001</v>
      </c>
      <c r="K95" s="116">
        <v>101.959</v>
      </c>
      <c r="L95" s="133">
        <v>84.429612750588518</v>
      </c>
      <c r="M95" s="133">
        <v>15.570387249411489</v>
      </c>
    </row>
    <row r="96" spans="1:13">
      <c r="A96" s="113" t="s">
        <v>41</v>
      </c>
      <c r="B96" s="5" t="s">
        <v>34</v>
      </c>
      <c r="C96" s="5" t="s">
        <v>156</v>
      </c>
      <c r="D96" s="116">
        <v>40.412999999999997</v>
      </c>
      <c r="E96" s="116">
        <v>45.884999999999998</v>
      </c>
      <c r="F96" s="116">
        <v>14.862</v>
      </c>
      <c r="G96" s="116">
        <v>0.28899999999999998</v>
      </c>
      <c r="H96" s="116">
        <v>0.152</v>
      </c>
      <c r="I96" s="132" t="s">
        <v>31</v>
      </c>
      <c r="J96" s="117">
        <v>0.122</v>
      </c>
      <c r="K96" s="116">
        <v>101.71599999999999</v>
      </c>
      <c r="L96" s="133">
        <v>84.622719854730647</v>
      </c>
      <c r="M96" s="133">
        <v>15.377280145269347</v>
      </c>
    </row>
    <row r="97" spans="1:13">
      <c r="A97" s="113" t="s">
        <v>41</v>
      </c>
      <c r="B97" s="5" t="s">
        <v>34</v>
      </c>
      <c r="C97" s="5" t="s">
        <v>156</v>
      </c>
      <c r="D97" s="116">
        <v>40.143000000000001</v>
      </c>
      <c r="E97" s="116">
        <v>45.706000000000003</v>
      </c>
      <c r="F97" s="116">
        <v>14.797000000000001</v>
      </c>
      <c r="G97" s="116">
        <v>0.3</v>
      </c>
      <c r="H97" s="116">
        <v>0.16600000000000001</v>
      </c>
      <c r="I97" s="117">
        <v>8.9999999999999993E-3</v>
      </c>
      <c r="J97" s="117">
        <v>0.128</v>
      </c>
      <c r="K97" s="116">
        <v>101.248</v>
      </c>
      <c r="L97" s="133">
        <v>84.628893044708605</v>
      </c>
      <c r="M97" s="133">
        <v>15.371106955291397</v>
      </c>
    </row>
    <row r="98" spans="1:13">
      <c r="A98" s="113" t="s">
        <v>41</v>
      </c>
      <c r="B98" s="5" t="s">
        <v>35</v>
      </c>
      <c r="C98" s="5" t="s">
        <v>155</v>
      </c>
      <c r="D98" s="116">
        <v>40.514000000000003</v>
      </c>
      <c r="E98" s="116">
        <v>46.258000000000003</v>
      </c>
      <c r="F98" s="116">
        <v>15.73</v>
      </c>
      <c r="G98" s="116">
        <v>0.30299999999999999</v>
      </c>
      <c r="H98" s="116">
        <v>0.14699999999999999</v>
      </c>
      <c r="I98" s="117">
        <v>1.4E-2</v>
      </c>
      <c r="J98" s="117">
        <v>0.16400000000000001</v>
      </c>
      <c r="K98" s="116">
        <v>103.129</v>
      </c>
      <c r="L98" s="133">
        <v>83.97872195704106</v>
      </c>
      <c r="M98" s="133">
        <v>16.021278042958947</v>
      </c>
    </row>
    <row r="99" spans="1:13">
      <c r="A99" s="113" t="s">
        <v>41</v>
      </c>
      <c r="B99" s="5" t="s">
        <v>35</v>
      </c>
      <c r="C99" s="5" t="s">
        <v>155</v>
      </c>
      <c r="D99" s="116">
        <v>40.457000000000001</v>
      </c>
      <c r="E99" s="116">
        <v>46.158999999999999</v>
      </c>
      <c r="F99" s="116">
        <v>15.734999999999999</v>
      </c>
      <c r="G99" s="116">
        <v>0.28699999999999998</v>
      </c>
      <c r="H99" s="116">
        <v>0.13900000000000001</v>
      </c>
      <c r="I99" s="117">
        <v>1.4E-2</v>
      </c>
      <c r="J99" s="117">
        <v>0.112</v>
      </c>
      <c r="K99" s="116">
        <v>102.905</v>
      </c>
      <c r="L99" s="133">
        <v>83.945592565762595</v>
      </c>
      <c r="M99" s="133">
        <v>16.054407434237401</v>
      </c>
    </row>
    <row r="100" spans="1:13">
      <c r="A100" s="113" t="s">
        <v>41</v>
      </c>
      <c r="B100" s="5" t="s">
        <v>35</v>
      </c>
      <c r="C100" s="5" t="s">
        <v>155</v>
      </c>
      <c r="D100" s="116">
        <v>40.540999999999997</v>
      </c>
      <c r="E100" s="116">
        <v>45.896999999999998</v>
      </c>
      <c r="F100" s="116">
        <v>14.952</v>
      </c>
      <c r="G100" s="116">
        <v>0.23300000000000001</v>
      </c>
      <c r="H100" s="116">
        <v>0.153</v>
      </c>
      <c r="I100" s="132" t="s">
        <v>31</v>
      </c>
      <c r="J100" s="117">
        <v>0.107</v>
      </c>
      <c r="K100" s="116">
        <v>101.84699999999999</v>
      </c>
      <c r="L100" s="133">
        <v>84.547408764294502</v>
      </c>
      <c r="M100" s="133">
        <v>15.452591235705491</v>
      </c>
    </row>
    <row r="101" spans="1:13">
      <c r="A101" s="113" t="s">
        <v>41</v>
      </c>
      <c r="B101" s="5" t="s">
        <v>35</v>
      </c>
      <c r="C101" s="5" t="s">
        <v>155</v>
      </c>
      <c r="D101" s="116">
        <v>40.258000000000003</v>
      </c>
      <c r="E101" s="116">
        <v>45.857999999999997</v>
      </c>
      <c r="F101" s="116">
        <v>15.324</v>
      </c>
      <c r="G101" s="116">
        <v>0.308</v>
      </c>
      <c r="H101" s="116">
        <v>0.183</v>
      </c>
      <c r="I101" s="117">
        <v>2E-3</v>
      </c>
      <c r="J101" s="117">
        <v>0.14199999999999999</v>
      </c>
      <c r="K101" s="116">
        <v>102.075</v>
      </c>
      <c r="L101" s="133">
        <v>84.212308489682641</v>
      </c>
      <c r="M101" s="133">
        <v>15.787691510317364</v>
      </c>
    </row>
    <row r="102" spans="1:13">
      <c r="A102" s="113" t="s">
        <v>41</v>
      </c>
      <c r="B102" s="5" t="s">
        <v>35</v>
      </c>
      <c r="C102" s="5" t="s">
        <v>156</v>
      </c>
      <c r="D102" s="116">
        <v>40.411999999999999</v>
      </c>
      <c r="E102" s="116">
        <v>45.92</v>
      </c>
      <c r="F102" s="116">
        <v>15.085000000000001</v>
      </c>
      <c r="G102" s="116">
        <v>0.28899999999999998</v>
      </c>
      <c r="H102" s="116">
        <v>0.14099999999999999</v>
      </c>
      <c r="I102" s="117">
        <v>1E-3</v>
      </c>
      <c r="J102" s="117">
        <v>0.13300000000000001</v>
      </c>
      <c r="K102" s="116">
        <v>101.982</v>
      </c>
      <c r="L102" s="133">
        <v>84.437939853714781</v>
      </c>
      <c r="M102" s="133">
        <v>15.562060146285217</v>
      </c>
    </row>
    <row r="103" spans="1:13">
      <c r="A103" s="113" t="s">
        <v>41</v>
      </c>
      <c r="B103" s="5" t="s">
        <v>35</v>
      </c>
      <c r="C103" s="5" t="s">
        <v>156</v>
      </c>
      <c r="D103" s="116">
        <v>40.479999999999997</v>
      </c>
      <c r="E103" s="116">
        <v>46.066000000000003</v>
      </c>
      <c r="F103" s="116">
        <v>14.855</v>
      </c>
      <c r="G103" s="116">
        <v>0.29199999999999998</v>
      </c>
      <c r="H103" s="116">
        <v>0.13</v>
      </c>
      <c r="I103" s="117">
        <v>0.02</v>
      </c>
      <c r="J103" s="117">
        <v>0.13700000000000001</v>
      </c>
      <c r="K103" s="116">
        <v>101.979</v>
      </c>
      <c r="L103" s="133">
        <v>84.679992155342035</v>
      </c>
      <c r="M103" s="133">
        <v>15.320007844657969</v>
      </c>
    </row>
    <row r="104" spans="1:13">
      <c r="A104" s="113" t="s">
        <v>41</v>
      </c>
      <c r="B104" s="5" t="s">
        <v>35</v>
      </c>
      <c r="C104" s="5" t="s">
        <v>156</v>
      </c>
      <c r="D104" s="116">
        <v>40.491999999999997</v>
      </c>
      <c r="E104" s="116">
        <v>46.094999999999999</v>
      </c>
      <c r="F104" s="116">
        <v>15.180999999999999</v>
      </c>
      <c r="G104" s="116">
        <v>0.249</v>
      </c>
      <c r="H104" s="116">
        <v>0.14399999999999999</v>
      </c>
      <c r="I104" s="117">
        <v>1.6E-2</v>
      </c>
      <c r="J104" s="117">
        <v>0.11899999999999999</v>
      </c>
      <c r="K104" s="116">
        <v>102.29600000000001</v>
      </c>
      <c r="L104" s="133">
        <v>84.404533791274218</v>
      </c>
      <c r="M104" s="133">
        <v>15.595466208725787</v>
      </c>
    </row>
    <row r="105" spans="1:13">
      <c r="A105" s="113" t="s">
        <v>41</v>
      </c>
      <c r="B105" s="5" t="s">
        <v>35</v>
      </c>
      <c r="C105" s="5" t="s">
        <v>156</v>
      </c>
      <c r="D105" s="116">
        <v>40.362000000000002</v>
      </c>
      <c r="E105" s="116">
        <v>45.890999999999998</v>
      </c>
      <c r="F105" s="116">
        <v>14.667</v>
      </c>
      <c r="G105" s="116">
        <v>0.27</v>
      </c>
      <c r="H105" s="116">
        <v>0.152</v>
      </c>
      <c r="I105" s="117">
        <v>-4.0000000000000001E-3</v>
      </c>
      <c r="J105" s="117">
        <v>0.1</v>
      </c>
      <c r="K105" s="116">
        <v>101.43899999999999</v>
      </c>
      <c r="L105" s="133">
        <v>84.795486383431538</v>
      </c>
      <c r="M105" s="133">
        <v>15.204513616568461</v>
      </c>
    </row>
    <row r="106" spans="1:13">
      <c r="A106" s="113" t="s">
        <v>41</v>
      </c>
      <c r="B106" s="5" t="s">
        <v>36</v>
      </c>
      <c r="C106" s="5" t="s">
        <v>155</v>
      </c>
      <c r="D106" s="116">
        <v>40.415999999999997</v>
      </c>
      <c r="E106" s="116">
        <v>46.024000000000001</v>
      </c>
      <c r="F106" s="116">
        <v>15.362</v>
      </c>
      <c r="G106" s="116">
        <v>0.26700000000000002</v>
      </c>
      <c r="H106" s="116">
        <v>0.14399999999999999</v>
      </c>
      <c r="I106" s="117">
        <v>1.9E-2</v>
      </c>
      <c r="J106" s="117">
        <v>0.114</v>
      </c>
      <c r="K106" s="116">
        <v>102.34699999999999</v>
      </c>
      <c r="L106" s="133">
        <v>84.227414358037549</v>
      </c>
      <c r="M106" s="133">
        <v>15.772585641962438</v>
      </c>
    </row>
    <row r="107" spans="1:13">
      <c r="A107" s="113" t="s">
        <v>41</v>
      </c>
      <c r="B107" s="5" t="s">
        <v>36</v>
      </c>
      <c r="C107" s="5" t="s">
        <v>155</v>
      </c>
      <c r="D107" s="116">
        <v>40.4</v>
      </c>
      <c r="E107" s="116">
        <v>46.057000000000002</v>
      </c>
      <c r="F107" s="116">
        <v>14.926</v>
      </c>
      <c r="G107" s="116">
        <v>0.314</v>
      </c>
      <c r="H107" s="116">
        <v>0.152</v>
      </c>
      <c r="I107" s="117">
        <v>2.7E-2</v>
      </c>
      <c r="J107" s="117">
        <v>0.16200000000000001</v>
      </c>
      <c r="K107" s="116">
        <v>102.039</v>
      </c>
      <c r="L107" s="133">
        <v>84.615489333579262</v>
      </c>
      <c r="M107" s="133">
        <v>15.384510666420748</v>
      </c>
    </row>
    <row r="108" spans="1:13">
      <c r="A108" s="113" t="s">
        <v>41</v>
      </c>
      <c r="B108" s="5" t="s">
        <v>36</v>
      </c>
      <c r="C108" s="5" t="s">
        <v>155</v>
      </c>
      <c r="D108" s="116">
        <v>40.4</v>
      </c>
      <c r="E108" s="116">
        <v>45.921999999999997</v>
      </c>
      <c r="F108" s="116">
        <v>15.286</v>
      </c>
      <c r="G108" s="116">
        <v>0.315</v>
      </c>
      <c r="H108" s="116">
        <v>0.13800000000000001</v>
      </c>
      <c r="I108" s="132" t="s">
        <v>31</v>
      </c>
      <c r="J108" s="117">
        <v>0.1</v>
      </c>
      <c r="K108" s="116">
        <v>102.15900000000001</v>
      </c>
      <c r="L108" s="133">
        <v>84.263792048325485</v>
      </c>
      <c r="M108" s="133">
        <v>15.73620795167451</v>
      </c>
    </row>
    <row r="109" spans="1:13">
      <c r="A109" s="113" t="s">
        <v>41</v>
      </c>
      <c r="B109" s="5" t="s">
        <v>36</v>
      </c>
      <c r="C109" s="5" t="s">
        <v>155</v>
      </c>
      <c r="D109" s="116">
        <v>40.326999999999998</v>
      </c>
      <c r="E109" s="116">
        <v>45.935000000000002</v>
      </c>
      <c r="F109" s="116">
        <v>15.318</v>
      </c>
      <c r="G109" s="116">
        <v>0.315</v>
      </c>
      <c r="H109" s="116">
        <v>0.153</v>
      </c>
      <c r="I109" s="132" t="s">
        <v>31</v>
      </c>
      <c r="J109" s="117">
        <v>9.7000000000000003E-2</v>
      </c>
      <c r="K109" s="116">
        <v>102.139</v>
      </c>
      <c r="L109" s="133">
        <v>84.239800832197716</v>
      </c>
      <c r="M109" s="133">
        <v>15.760199167802297</v>
      </c>
    </row>
    <row r="110" spans="1:13">
      <c r="A110" s="113" t="s">
        <v>41</v>
      </c>
      <c r="B110" s="5" t="s">
        <v>36</v>
      </c>
      <c r="C110" s="5" t="s">
        <v>156</v>
      </c>
      <c r="D110" s="116">
        <v>40.61</v>
      </c>
      <c r="E110" s="116">
        <v>46.078000000000003</v>
      </c>
      <c r="F110" s="116">
        <v>15.638999999999999</v>
      </c>
      <c r="G110" s="116">
        <v>0.24099999999999999</v>
      </c>
      <c r="H110" s="116">
        <v>0.161</v>
      </c>
      <c r="I110" s="117">
        <v>1.9E-2</v>
      </c>
      <c r="J110" s="117">
        <v>0.129</v>
      </c>
      <c r="K110" s="116">
        <v>102.877</v>
      </c>
      <c r="L110" s="133">
        <v>84.00431077277652</v>
      </c>
      <c r="M110" s="133">
        <v>15.995689227223487</v>
      </c>
    </row>
    <row r="111" spans="1:13">
      <c r="A111" s="113" t="s">
        <v>41</v>
      </c>
      <c r="B111" s="5" t="s">
        <v>36</v>
      </c>
      <c r="C111" s="5" t="s">
        <v>156</v>
      </c>
      <c r="D111" s="116">
        <v>40.53</v>
      </c>
      <c r="E111" s="116">
        <v>46.152000000000001</v>
      </c>
      <c r="F111" s="116">
        <v>16.087</v>
      </c>
      <c r="G111" s="116">
        <v>0.27200000000000002</v>
      </c>
      <c r="H111" s="116">
        <v>0.14099999999999999</v>
      </c>
      <c r="I111" s="132" t="s">
        <v>31</v>
      </c>
      <c r="J111" s="117">
        <v>0.11899999999999999</v>
      </c>
      <c r="K111" s="116">
        <v>103.27200000000001</v>
      </c>
      <c r="L111" s="133">
        <v>83.643109975530578</v>
      </c>
      <c r="M111" s="133">
        <v>16.356890024469415</v>
      </c>
    </row>
    <row r="112" spans="1:13">
      <c r="A112" s="113" t="s">
        <v>41</v>
      </c>
      <c r="B112" s="5" t="s">
        <v>36</v>
      </c>
      <c r="C112" s="5" t="s">
        <v>156</v>
      </c>
      <c r="D112" s="116">
        <v>40.323</v>
      </c>
      <c r="E112" s="116">
        <v>45.774000000000001</v>
      </c>
      <c r="F112" s="116">
        <v>14.895</v>
      </c>
      <c r="G112" s="116">
        <v>0.28799999999999998</v>
      </c>
      <c r="H112" s="116">
        <v>0.14099999999999999</v>
      </c>
      <c r="I112" s="117">
        <v>8.9999999999999993E-3</v>
      </c>
      <c r="J112" s="117">
        <v>0.14599999999999999</v>
      </c>
      <c r="K112" s="116">
        <v>101.57599999999999</v>
      </c>
      <c r="L112" s="133">
        <v>84.562244159705315</v>
      </c>
      <c r="M112" s="133">
        <v>15.437755840294681</v>
      </c>
    </row>
    <row r="113" spans="1:14">
      <c r="A113" s="113" t="s">
        <v>41</v>
      </c>
      <c r="B113" s="5" t="s">
        <v>36</v>
      </c>
      <c r="C113" s="5" t="s">
        <v>156</v>
      </c>
      <c r="D113" s="116">
        <v>40.689</v>
      </c>
      <c r="E113" s="116">
        <v>46.101999999999997</v>
      </c>
      <c r="F113" s="116">
        <v>15.074999999999999</v>
      </c>
      <c r="G113" s="116">
        <v>0.27700000000000002</v>
      </c>
      <c r="H113" s="116">
        <v>0.154</v>
      </c>
      <c r="I113" s="117">
        <v>2.5000000000000001E-2</v>
      </c>
      <c r="J113" s="117">
        <v>0.105</v>
      </c>
      <c r="K113" s="116">
        <v>102.42700000000001</v>
      </c>
      <c r="L113" s="133">
        <v>84.49853453428679</v>
      </c>
      <c r="M113" s="133">
        <v>15.501465465713208</v>
      </c>
    </row>
    <row r="114" spans="1:14">
      <c r="A114" s="113" t="s">
        <v>41</v>
      </c>
      <c r="B114" s="5" t="s">
        <v>178</v>
      </c>
      <c r="C114" s="5" t="s">
        <v>155</v>
      </c>
      <c r="D114" s="116">
        <v>40.386000000000003</v>
      </c>
      <c r="E114" s="116">
        <v>45.893000000000001</v>
      </c>
      <c r="F114" s="116">
        <v>15.092000000000001</v>
      </c>
      <c r="G114" s="116">
        <v>0.30599999999999999</v>
      </c>
      <c r="H114" s="116">
        <v>0.16900000000000001</v>
      </c>
      <c r="I114" s="117">
        <v>3.1E-2</v>
      </c>
      <c r="J114" s="117">
        <v>8.7999999999999995E-2</v>
      </c>
      <c r="K114" s="116">
        <v>101.96599999999999</v>
      </c>
      <c r="L114" s="133">
        <v>84.424110195494649</v>
      </c>
      <c r="M114" s="133">
        <v>15.575889804505339</v>
      </c>
    </row>
    <row r="115" spans="1:14">
      <c r="A115" s="113" t="s">
        <v>41</v>
      </c>
      <c r="B115" s="5" t="s">
        <v>178</v>
      </c>
      <c r="C115" s="5" t="s">
        <v>155</v>
      </c>
      <c r="D115" s="116">
        <v>40.481999999999999</v>
      </c>
      <c r="E115" s="116">
        <v>45.725000000000001</v>
      </c>
      <c r="F115" s="116">
        <v>14.894</v>
      </c>
      <c r="G115" s="116">
        <v>0.253</v>
      </c>
      <c r="H115" s="116">
        <v>0.15</v>
      </c>
      <c r="I115" s="132" t="s">
        <v>31</v>
      </c>
      <c r="J115" s="117">
        <v>0.16800000000000001</v>
      </c>
      <c r="K115" s="116">
        <v>101.65300000000001</v>
      </c>
      <c r="L115" s="133">
        <v>84.549134040565406</v>
      </c>
      <c r="M115" s="133">
        <v>15.450865959434596</v>
      </c>
    </row>
    <row r="116" spans="1:14">
      <c r="A116" s="113" t="s">
        <v>41</v>
      </c>
      <c r="B116" s="5" t="s">
        <v>178</v>
      </c>
      <c r="C116" s="5" t="s">
        <v>155</v>
      </c>
      <c r="D116" s="116">
        <v>40.113</v>
      </c>
      <c r="E116" s="116">
        <v>45.734000000000002</v>
      </c>
      <c r="F116" s="116">
        <v>14.898999999999999</v>
      </c>
      <c r="G116" s="116">
        <v>0.27600000000000002</v>
      </c>
      <c r="H116" s="116">
        <v>0.151</v>
      </c>
      <c r="I116" s="117">
        <v>0</v>
      </c>
      <c r="J116" s="117">
        <v>0.13</v>
      </c>
      <c r="K116" s="116">
        <v>101.304</v>
      </c>
      <c r="L116" s="133">
        <v>84.547320209429373</v>
      </c>
      <c r="M116" s="133">
        <v>15.452679790570631</v>
      </c>
    </row>
    <row r="117" spans="1:14">
      <c r="A117" s="113" t="s">
        <v>41</v>
      </c>
      <c r="B117" s="5" t="s">
        <v>178</v>
      </c>
      <c r="C117" s="5" t="s">
        <v>156</v>
      </c>
      <c r="D117" s="116">
        <v>40.713000000000001</v>
      </c>
      <c r="E117" s="116">
        <v>46.104999999999997</v>
      </c>
      <c r="F117" s="116">
        <v>14.984999999999999</v>
      </c>
      <c r="G117" s="116">
        <v>0.26100000000000001</v>
      </c>
      <c r="H117" s="116">
        <v>0.156</v>
      </c>
      <c r="I117" s="132" t="s">
        <v>31</v>
      </c>
      <c r="J117" s="117">
        <v>0.14299999999999999</v>
      </c>
      <c r="K117" s="116">
        <v>102.32899999999999</v>
      </c>
      <c r="L117" s="133">
        <v>84.577655834662011</v>
      </c>
      <c r="M117" s="133">
        <v>15.422344165337995</v>
      </c>
    </row>
    <row r="118" spans="1:14">
      <c r="A118" s="113" t="s">
        <v>41</v>
      </c>
      <c r="B118" s="5" t="s">
        <v>178</v>
      </c>
      <c r="C118" s="5" t="s">
        <v>156</v>
      </c>
      <c r="D118" s="116">
        <v>40.573</v>
      </c>
      <c r="E118" s="116">
        <v>45.892000000000003</v>
      </c>
      <c r="F118" s="116">
        <v>14.77</v>
      </c>
      <c r="G118" s="116">
        <v>0.28499999999999998</v>
      </c>
      <c r="H118" s="116">
        <v>0.159</v>
      </c>
      <c r="I118" s="132" t="s">
        <v>31</v>
      </c>
      <c r="J118" s="117">
        <v>0.128</v>
      </c>
      <c r="K118" s="116">
        <v>101.804</v>
      </c>
      <c r="L118" s="133">
        <v>84.705325113508707</v>
      </c>
      <c r="M118" s="133">
        <v>15.294674886491292</v>
      </c>
    </row>
    <row r="119" spans="1:14">
      <c r="A119" s="113" t="s">
        <v>41</v>
      </c>
      <c r="B119" s="5" t="s">
        <v>178</v>
      </c>
      <c r="C119" s="5" t="s">
        <v>156</v>
      </c>
      <c r="D119" s="116">
        <v>40.118000000000002</v>
      </c>
      <c r="E119" s="116">
        <v>45.546999999999997</v>
      </c>
      <c r="F119" s="116">
        <v>15.186999999999999</v>
      </c>
      <c r="G119" s="116">
        <v>0.252</v>
      </c>
      <c r="H119" s="116">
        <v>0.16400000000000001</v>
      </c>
      <c r="I119" s="117">
        <v>8.0000000000000002E-3</v>
      </c>
      <c r="J119" s="117">
        <v>0.109</v>
      </c>
      <c r="K119" s="116">
        <v>101.386</v>
      </c>
      <c r="L119" s="133">
        <v>84.241210927706064</v>
      </c>
      <c r="M119" s="133">
        <v>15.758789072293933</v>
      </c>
    </row>
    <row r="120" spans="1:14">
      <c r="A120" s="113" t="s">
        <v>41</v>
      </c>
      <c r="B120" s="5" t="s">
        <v>178</v>
      </c>
      <c r="C120" s="5" t="s">
        <v>156</v>
      </c>
      <c r="D120" s="116">
        <v>40.384999999999998</v>
      </c>
      <c r="E120" s="116">
        <v>45.646000000000001</v>
      </c>
      <c r="F120" s="116">
        <v>14.717000000000001</v>
      </c>
      <c r="G120" s="116">
        <v>0.26500000000000001</v>
      </c>
      <c r="H120" s="116">
        <v>0.153</v>
      </c>
      <c r="I120" s="117">
        <v>5.0000000000000001E-3</v>
      </c>
      <c r="J120" s="117">
        <v>0.11899999999999999</v>
      </c>
      <c r="K120" s="116">
        <v>101.29</v>
      </c>
      <c r="L120" s="133">
        <v>84.68224996561176</v>
      </c>
      <c r="M120" s="133">
        <v>15.317750034388252</v>
      </c>
    </row>
    <row r="121" spans="1:14">
      <c r="A121" s="113" t="s">
        <v>41</v>
      </c>
      <c r="B121" s="5" t="s">
        <v>178</v>
      </c>
      <c r="C121" s="5" t="s">
        <v>156</v>
      </c>
      <c r="D121" s="116">
        <v>40.246000000000002</v>
      </c>
      <c r="E121" s="116">
        <v>45.923999999999999</v>
      </c>
      <c r="F121" s="116">
        <v>15.081</v>
      </c>
      <c r="G121" s="116">
        <v>0.29299999999999998</v>
      </c>
      <c r="H121" s="116">
        <v>0.156</v>
      </c>
      <c r="I121" s="117">
        <v>2.8000000000000001E-2</v>
      </c>
      <c r="J121" s="117">
        <v>6.7000000000000004E-2</v>
      </c>
      <c r="K121" s="116">
        <v>101.795</v>
      </c>
      <c r="L121" s="133">
        <v>84.442568659138175</v>
      </c>
      <c r="M121" s="133">
        <v>15.557431340861836</v>
      </c>
      <c r="N121" s="133"/>
    </row>
    <row r="122" spans="1:14">
      <c r="A122" s="196" t="s">
        <v>30</v>
      </c>
      <c r="B122" s="196"/>
      <c r="C122" s="196"/>
      <c r="D122" s="196"/>
      <c r="E122" s="196"/>
      <c r="F122" s="196"/>
      <c r="G122" s="196"/>
      <c r="H122" s="196"/>
      <c r="I122" s="196"/>
      <c r="J122" s="196"/>
      <c r="K122" s="196"/>
      <c r="L122" s="196"/>
      <c r="M122" s="196"/>
      <c r="N122" s="196"/>
    </row>
    <row r="123" spans="1:14">
      <c r="A123" s="196"/>
      <c r="B123" s="196"/>
      <c r="C123" s="196"/>
      <c r="D123" s="196"/>
      <c r="E123" s="196"/>
      <c r="F123" s="196"/>
      <c r="G123" s="196"/>
      <c r="H123" s="196"/>
      <c r="I123" s="196"/>
      <c r="J123" s="196"/>
      <c r="K123" s="196"/>
      <c r="L123" s="196"/>
      <c r="M123" s="196"/>
      <c r="N123" s="196"/>
    </row>
    <row r="124" spans="1:14">
      <c r="A124" s="118" t="s">
        <v>1</v>
      </c>
      <c r="D124" s="117">
        <v>41</v>
      </c>
      <c r="E124" s="117">
        <v>49.021000000000001</v>
      </c>
      <c r="F124" s="117">
        <v>9.7829999999999995</v>
      </c>
      <c r="G124" s="117">
        <v>0.14099999999999999</v>
      </c>
      <c r="H124" s="117">
        <v>0.104</v>
      </c>
      <c r="I124" s="117">
        <v>3.5000000000000003E-2</v>
      </c>
      <c r="J124" s="117">
        <v>0.441</v>
      </c>
      <c r="K124" s="117">
        <f>SUM(D124:J124)</f>
        <v>100.52500000000001</v>
      </c>
      <c r="L124" s="136">
        <v>89.9</v>
      </c>
      <c r="M124" s="133">
        <f>100-L124</f>
        <v>10.099999999999994</v>
      </c>
    </row>
    <row r="125" spans="1:14">
      <c r="A125" s="118" t="s">
        <v>2</v>
      </c>
      <c r="D125" s="117">
        <v>41.106999999999999</v>
      </c>
      <c r="E125" s="117">
        <v>49.411999999999999</v>
      </c>
      <c r="F125" s="117">
        <v>9.9109999999999996</v>
      </c>
      <c r="G125" s="117">
        <v>0.11799999999999999</v>
      </c>
      <c r="H125" s="117">
        <v>0.12</v>
      </c>
      <c r="I125" s="117">
        <v>7.6999999999999999E-2</v>
      </c>
      <c r="J125" s="117">
        <v>0.38400000000000001</v>
      </c>
      <c r="K125" s="117">
        <f t="shared" ref="K125:K138" si="2">SUM(D125:J125)</f>
        <v>101.129</v>
      </c>
      <c r="L125" s="136">
        <v>89.9</v>
      </c>
      <c r="M125" s="133">
        <f t="shared" ref="M125:M138" si="3">100-L125</f>
        <v>10.099999999999994</v>
      </c>
    </row>
    <row r="126" spans="1:14">
      <c r="A126" s="118" t="s">
        <v>3</v>
      </c>
      <c r="D126" s="117">
        <v>40.895000000000003</v>
      </c>
      <c r="E126" s="117">
        <v>48.956000000000003</v>
      </c>
      <c r="F126" s="117">
        <v>9.8119999999999994</v>
      </c>
      <c r="G126" s="117">
        <v>0.13900000000000001</v>
      </c>
      <c r="H126" s="117">
        <v>0.11700000000000001</v>
      </c>
      <c r="I126" s="117">
        <v>1.2E-2</v>
      </c>
      <c r="J126" s="117">
        <v>0.36499999999999999</v>
      </c>
      <c r="K126" s="117">
        <f t="shared" si="2"/>
        <v>100.29599999999999</v>
      </c>
      <c r="L126" s="136">
        <v>89.9</v>
      </c>
      <c r="M126" s="133">
        <f t="shared" si="3"/>
        <v>10.099999999999994</v>
      </c>
    </row>
    <row r="127" spans="1:14">
      <c r="A127" s="118" t="s">
        <v>4</v>
      </c>
      <c r="D127" s="117">
        <v>40.807000000000002</v>
      </c>
      <c r="E127" s="117">
        <v>49.057000000000002</v>
      </c>
      <c r="F127" s="117">
        <v>9.8059999999999992</v>
      </c>
      <c r="G127" s="117">
        <v>0.16300000000000001</v>
      </c>
      <c r="H127" s="117">
        <v>0.12</v>
      </c>
      <c r="I127" s="117">
        <v>0.01</v>
      </c>
      <c r="J127" s="117">
        <v>0.31900000000000001</v>
      </c>
      <c r="K127" s="117">
        <f t="shared" si="2"/>
        <v>100.28200000000001</v>
      </c>
      <c r="L127" s="136">
        <v>89.9</v>
      </c>
      <c r="M127" s="133">
        <f t="shared" si="3"/>
        <v>10.099999999999994</v>
      </c>
    </row>
    <row r="128" spans="1:14">
      <c r="A128" s="118" t="s">
        <v>5</v>
      </c>
      <c r="D128" s="117">
        <v>41.006</v>
      </c>
      <c r="E128" s="117">
        <v>48.981999999999999</v>
      </c>
      <c r="F128" s="117">
        <v>9.9589999999999996</v>
      </c>
      <c r="G128" s="117">
        <v>0.111</v>
      </c>
      <c r="H128" s="117">
        <v>0.126</v>
      </c>
      <c r="I128" s="117">
        <v>1.2E-2</v>
      </c>
      <c r="J128" s="117">
        <v>0.36399999999999999</v>
      </c>
      <c r="K128" s="117">
        <f t="shared" si="2"/>
        <v>100.56000000000002</v>
      </c>
      <c r="L128" s="136">
        <v>89.8</v>
      </c>
      <c r="M128" s="133">
        <f t="shared" si="3"/>
        <v>10.200000000000003</v>
      </c>
    </row>
    <row r="129" spans="1:14">
      <c r="A129" s="118" t="s">
        <v>6</v>
      </c>
      <c r="D129" s="117">
        <v>41.289000000000001</v>
      </c>
      <c r="E129" s="117">
        <v>49.29</v>
      </c>
      <c r="F129" s="117">
        <v>9.8510000000000009</v>
      </c>
      <c r="G129" s="117">
        <v>0.109</v>
      </c>
      <c r="H129" s="117">
        <v>0.126</v>
      </c>
      <c r="I129" s="117">
        <v>1.4999999999999999E-2</v>
      </c>
      <c r="J129" s="117">
        <v>0.379</v>
      </c>
      <c r="K129" s="117">
        <f t="shared" si="2"/>
        <v>101.05900000000001</v>
      </c>
      <c r="L129" s="136">
        <v>89.9</v>
      </c>
      <c r="M129" s="133">
        <f t="shared" si="3"/>
        <v>10.099999999999994</v>
      </c>
    </row>
    <row r="130" spans="1:14">
      <c r="A130" s="118" t="s">
        <v>7</v>
      </c>
      <c r="D130" s="117">
        <v>41.259</v>
      </c>
      <c r="E130" s="117">
        <v>49.073999999999998</v>
      </c>
      <c r="F130" s="117">
        <v>9.8339999999999996</v>
      </c>
      <c r="G130" s="117">
        <v>9.5000000000000001E-2</v>
      </c>
      <c r="H130" s="117">
        <v>0.124</v>
      </c>
      <c r="I130" s="117">
        <v>1.4999999999999999E-2</v>
      </c>
      <c r="J130" s="117">
        <v>0.34</v>
      </c>
      <c r="K130" s="117">
        <f t="shared" si="2"/>
        <v>100.741</v>
      </c>
      <c r="L130" s="136">
        <v>89.9</v>
      </c>
      <c r="M130" s="133">
        <f t="shared" si="3"/>
        <v>10.099999999999994</v>
      </c>
    </row>
    <row r="131" spans="1:14">
      <c r="A131" s="118" t="s">
        <v>8</v>
      </c>
      <c r="D131" s="118">
        <v>40.972000000000001</v>
      </c>
      <c r="E131" s="118">
        <v>48.835999999999999</v>
      </c>
      <c r="F131" s="118">
        <v>9.6370000000000005</v>
      </c>
      <c r="G131" s="118">
        <v>0.123</v>
      </c>
      <c r="H131" s="118">
        <v>0.11799999999999999</v>
      </c>
      <c r="I131" s="137" t="s">
        <v>31</v>
      </c>
      <c r="J131" s="118">
        <v>0.36099999999999999</v>
      </c>
      <c r="K131" s="117">
        <f t="shared" si="2"/>
        <v>100.047</v>
      </c>
      <c r="L131" s="136">
        <v>90</v>
      </c>
      <c r="M131" s="133">
        <f t="shared" si="3"/>
        <v>10</v>
      </c>
    </row>
    <row r="132" spans="1:14">
      <c r="A132" s="118" t="s">
        <v>9</v>
      </c>
      <c r="D132" s="118">
        <v>41.262</v>
      </c>
      <c r="E132" s="118">
        <v>49.091000000000001</v>
      </c>
      <c r="F132" s="118">
        <v>9.423</v>
      </c>
      <c r="G132" s="118">
        <v>0.13300000000000001</v>
      </c>
      <c r="H132" s="118">
        <v>0.123</v>
      </c>
      <c r="I132" s="118">
        <v>4.3999999999999997E-2</v>
      </c>
      <c r="J132" s="118">
        <v>0.34399999999999997</v>
      </c>
      <c r="K132" s="117">
        <f t="shared" si="2"/>
        <v>100.42</v>
      </c>
      <c r="L132" s="136">
        <v>90.3</v>
      </c>
      <c r="M132" s="133">
        <f t="shared" si="3"/>
        <v>9.7000000000000028</v>
      </c>
    </row>
    <row r="133" spans="1:14">
      <c r="A133" s="118" t="s">
        <v>10</v>
      </c>
      <c r="D133" s="118">
        <v>41.006</v>
      </c>
      <c r="E133" s="118">
        <v>48.843000000000004</v>
      </c>
      <c r="F133" s="118">
        <v>9.4890000000000008</v>
      </c>
      <c r="G133" s="118">
        <v>0.156</v>
      </c>
      <c r="H133" s="118">
        <v>0.111</v>
      </c>
      <c r="I133" s="118">
        <v>1.6E-2</v>
      </c>
      <c r="J133" s="118">
        <v>0.39200000000000002</v>
      </c>
      <c r="K133" s="117">
        <f t="shared" si="2"/>
        <v>100.01300000000002</v>
      </c>
      <c r="L133" s="136">
        <v>90.2</v>
      </c>
      <c r="M133" s="133">
        <f t="shared" si="3"/>
        <v>9.7999999999999972</v>
      </c>
    </row>
    <row r="134" spans="1:14">
      <c r="A134" s="118" t="s">
        <v>11</v>
      </c>
      <c r="D134" s="118">
        <v>41.375999999999998</v>
      </c>
      <c r="E134" s="118">
        <v>49.637</v>
      </c>
      <c r="F134" s="118">
        <v>9.9949999999999992</v>
      </c>
      <c r="G134" s="118">
        <v>0.16200000000000001</v>
      </c>
      <c r="H134" s="118">
        <v>0.13100000000000001</v>
      </c>
      <c r="I134" s="137" t="s">
        <v>31</v>
      </c>
      <c r="J134" s="118">
        <v>0.438</v>
      </c>
      <c r="K134" s="117">
        <f t="shared" si="2"/>
        <v>101.73900000000002</v>
      </c>
      <c r="L134" s="136">
        <v>89.9</v>
      </c>
      <c r="M134" s="133">
        <f t="shared" si="3"/>
        <v>10.099999999999994</v>
      </c>
    </row>
    <row r="135" spans="1:14">
      <c r="A135" s="118" t="s">
        <v>12</v>
      </c>
      <c r="D135" s="118">
        <v>41.13</v>
      </c>
      <c r="E135" s="118">
        <v>49.396999999999998</v>
      </c>
      <c r="F135" s="118">
        <v>9.8390000000000004</v>
      </c>
      <c r="G135" s="118">
        <v>0.128</v>
      </c>
      <c r="H135" s="118">
        <v>0.13400000000000001</v>
      </c>
      <c r="I135" s="137" t="s">
        <v>31</v>
      </c>
      <c r="J135" s="118">
        <v>0.39400000000000002</v>
      </c>
      <c r="K135" s="117">
        <f t="shared" si="2"/>
        <v>101.02200000000001</v>
      </c>
      <c r="L135" s="136">
        <v>90</v>
      </c>
      <c r="M135" s="133">
        <f t="shared" si="3"/>
        <v>10</v>
      </c>
    </row>
    <row r="136" spans="1:14">
      <c r="A136" s="118" t="s">
        <v>13</v>
      </c>
      <c r="D136" s="118">
        <v>40.984000000000002</v>
      </c>
      <c r="E136" s="118">
        <v>49.27</v>
      </c>
      <c r="F136" s="118">
        <v>10.15</v>
      </c>
      <c r="G136" s="118">
        <v>0.14899999999999999</v>
      </c>
      <c r="H136" s="118">
        <v>0.123</v>
      </c>
      <c r="I136" s="118">
        <v>1.4999999999999999E-2</v>
      </c>
      <c r="J136" s="118">
        <v>0.42299999999999999</v>
      </c>
      <c r="K136" s="117">
        <f t="shared" si="2"/>
        <v>101.11400000000002</v>
      </c>
      <c r="L136" s="136">
        <v>89.6</v>
      </c>
      <c r="M136" s="133">
        <f t="shared" si="3"/>
        <v>10.400000000000006</v>
      </c>
    </row>
    <row r="137" spans="1:14" s="74" customFormat="1">
      <c r="A137" s="121" t="s">
        <v>283</v>
      </c>
      <c r="D137" s="138">
        <f>AVERAGE(D124:D136)</f>
        <v>41.084076923076928</v>
      </c>
      <c r="E137" s="138">
        <f t="shared" ref="E137:M137" si="4">AVERAGE(E124:E136)</f>
        <v>49.143538461538469</v>
      </c>
      <c r="F137" s="138">
        <f t="shared" si="4"/>
        <v>9.8068461538461555</v>
      </c>
      <c r="G137" s="138">
        <f t="shared" si="4"/>
        <v>0.13284615384615384</v>
      </c>
      <c r="H137" s="138">
        <f t="shared" si="4"/>
        <v>0.12130769230769228</v>
      </c>
      <c r="I137" s="138">
        <f t="shared" si="4"/>
        <v>2.5100000000000004E-2</v>
      </c>
      <c r="J137" s="138">
        <f t="shared" si="4"/>
        <v>0.38030769230769224</v>
      </c>
      <c r="K137" s="138">
        <f>AVERAGE(K124:K136)</f>
        <v>100.68823076923076</v>
      </c>
      <c r="L137" s="138">
        <f t="shared" si="4"/>
        <v>89.938461538461524</v>
      </c>
      <c r="M137" s="138">
        <f t="shared" si="4"/>
        <v>10.061538461538458</v>
      </c>
    </row>
    <row r="138" spans="1:14" s="74" customFormat="1">
      <c r="A138" s="123" t="s">
        <v>0</v>
      </c>
      <c r="D138" s="139">
        <v>40.81</v>
      </c>
      <c r="E138" s="139">
        <v>49.42</v>
      </c>
      <c r="F138" s="139">
        <v>9.5500000000000007</v>
      </c>
      <c r="G138" s="139">
        <v>0.14000000000000001</v>
      </c>
      <c r="H138" s="139">
        <v>0.05</v>
      </c>
      <c r="I138" s="139" t="s">
        <v>29</v>
      </c>
      <c r="J138" s="139">
        <v>0.37</v>
      </c>
      <c r="K138" s="138">
        <f t="shared" si="2"/>
        <v>100.34</v>
      </c>
      <c r="L138" s="139">
        <v>90.22</v>
      </c>
      <c r="M138" s="122">
        <f t="shared" si="3"/>
        <v>9.7800000000000011</v>
      </c>
    </row>
    <row r="139" spans="1:14" s="74" customFormat="1">
      <c r="A139" s="112" t="s">
        <v>281</v>
      </c>
      <c r="D139" s="122">
        <f>MAX(D124:D136)</f>
        <v>41.375999999999998</v>
      </c>
      <c r="E139" s="122">
        <f t="shared" ref="E139:M139" si="5">MAX(E124:E136)</f>
        <v>49.637</v>
      </c>
      <c r="F139" s="122">
        <f t="shared" si="5"/>
        <v>10.15</v>
      </c>
      <c r="G139" s="122">
        <f t="shared" si="5"/>
        <v>0.16300000000000001</v>
      </c>
      <c r="H139" s="122">
        <f t="shared" si="5"/>
        <v>0.13400000000000001</v>
      </c>
      <c r="I139" s="122">
        <f t="shared" si="5"/>
        <v>7.6999999999999999E-2</v>
      </c>
      <c r="J139" s="122">
        <f t="shared" si="5"/>
        <v>0.441</v>
      </c>
      <c r="K139" s="122">
        <f t="shared" si="5"/>
        <v>101.73900000000002</v>
      </c>
      <c r="L139" s="122">
        <f t="shared" si="5"/>
        <v>90.3</v>
      </c>
      <c r="M139" s="122">
        <f t="shared" si="5"/>
        <v>10.400000000000006</v>
      </c>
    </row>
    <row r="140" spans="1:14" s="74" customFormat="1">
      <c r="A140" s="112" t="s">
        <v>282</v>
      </c>
      <c r="D140" s="122">
        <f>MIN(D124:D136)</f>
        <v>40.807000000000002</v>
      </c>
      <c r="E140" s="122">
        <f t="shared" ref="E140:M140" si="6">MIN(E124:E136)</f>
        <v>48.835999999999999</v>
      </c>
      <c r="F140" s="122">
        <f t="shared" si="6"/>
        <v>9.423</v>
      </c>
      <c r="G140" s="122">
        <f t="shared" si="6"/>
        <v>9.5000000000000001E-2</v>
      </c>
      <c r="H140" s="122">
        <f t="shared" si="6"/>
        <v>0.104</v>
      </c>
      <c r="I140" s="122">
        <f t="shared" si="6"/>
        <v>0.01</v>
      </c>
      <c r="J140" s="122">
        <f t="shared" si="6"/>
        <v>0.31900000000000001</v>
      </c>
      <c r="K140" s="122">
        <f t="shared" si="6"/>
        <v>100.01300000000002</v>
      </c>
      <c r="L140" s="122">
        <f t="shared" si="6"/>
        <v>89.6</v>
      </c>
      <c r="M140" s="122">
        <f t="shared" si="6"/>
        <v>9.7000000000000028</v>
      </c>
      <c r="N140" s="131"/>
    </row>
    <row r="141" spans="1:14" s="74" customFormat="1">
      <c r="A141" s="112" t="s">
        <v>278</v>
      </c>
      <c r="D141" s="122">
        <f>STDEV(D124:D136)</f>
        <v>0.16991687258698976</v>
      </c>
      <c r="E141" s="122">
        <f t="shared" ref="E141:M141" si="7">STDEV(E124:E136)</f>
        <v>0.24040438687921026</v>
      </c>
      <c r="F141" s="122">
        <f t="shared" si="7"/>
        <v>0.19762837437719891</v>
      </c>
      <c r="G141" s="122">
        <f t="shared" si="7"/>
        <v>2.1369160620881424E-2</v>
      </c>
      <c r="H141" s="122">
        <f t="shared" si="7"/>
        <v>7.9097473135431185E-3</v>
      </c>
      <c r="I141" s="122">
        <f t="shared" si="7"/>
        <v>2.1366900674745604E-2</v>
      </c>
      <c r="J141" s="122">
        <f t="shared" si="7"/>
        <v>3.735948031264312E-2</v>
      </c>
      <c r="K141" s="122">
        <f t="shared" si="7"/>
        <v>0.50268829869117593</v>
      </c>
      <c r="L141" s="122">
        <f t="shared" si="7"/>
        <v>0.17097008285302229</v>
      </c>
      <c r="M141" s="122">
        <f t="shared" si="7"/>
        <v>0.17097008285302229</v>
      </c>
    </row>
    <row r="142" spans="1:14" s="74" customFormat="1">
      <c r="A142" s="125" t="s">
        <v>285</v>
      </c>
      <c r="D142" s="122">
        <f>100*((D137-D138)/D138)</f>
        <v>0.67159255838501841</v>
      </c>
      <c r="E142" s="122">
        <f t="shared" ref="E142:M142" si="8">100*((E137-E138)/E138)</f>
        <v>-0.55941225912896098</v>
      </c>
      <c r="F142" s="122">
        <f t="shared" si="8"/>
        <v>2.689488521949265</v>
      </c>
      <c r="G142" s="122">
        <f t="shared" si="8"/>
        <v>-5.1098901098901264</v>
      </c>
      <c r="H142" s="122">
        <f t="shared" si="8"/>
        <v>142.61538461538456</v>
      </c>
      <c r="I142" s="122"/>
      <c r="J142" s="122">
        <f t="shared" si="8"/>
        <v>2.7858627858627676</v>
      </c>
      <c r="K142" s="122">
        <f t="shared" si="8"/>
        <v>0.34705079652257614</v>
      </c>
      <c r="L142" s="122">
        <f t="shared" si="8"/>
        <v>-0.31205770509695679</v>
      </c>
      <c r="M142" s="122">
        <f t="shared" si="8"/>
        <v>2.8787163756488403</v>
      </c>
    </row>
    <row r="143" spans="1:14">
      <c r="A143" s="113" t="s">
        <v>284</v>
      </c>
    </row>
  </sheetData>
  <mergeCells count="1">
    <mergeCell ref="A122:N12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topLeftCell="B1" workbookViewId="0">
      <selection activeCell="B1" sqref="A1:XFD1048576"/>
    </sheetView>
  </sheetViews>
  <sheetFormatPr baseColWidth="10" defaultRowHeight="13" x14ac:dyDescent="0"/>
  <cols>
    <col min="1" max="16384" width="10.83203125" style="3"/>
  </cols>
  <sheetData>
    <row r="1" spans="1:12">
      <c r="A1" s="1" t="s">
        <v>293</v>
      </c>
      <c r="B1" s="1"/>
      <c r="C1" s="1"/>
      <c r="D1" s="1"/>
      <c r="E1" s="1"/>
      <c r="F1" s="1"/>
      <c r="G1" s="1"/>
      <c r="H1" s="1"/>
      <c r="I1" s="1"/>
      <c r="J1" s="1"/>
      <c r="K1" s="1"/>
    </row>
    <row r="2" spans="1:12" ht="17">
      <c r="A2" s="140" t="s">
        <v>114</v>
      </c>
      <c r="B2" s="140" t="s">
        <v>161</v>
      </c>
      <c r="C2" s="140" t="s">
        <v>129</v>
      </c>
      <c r="D2" s="140" t="s">
        <v>26</v>
      </c>
      <c r="E2" s="140" t="s">
        <v>25</v>
      </c>
      <c r="F2" s="140" t="s">
        <v>24</v>
      </c>
      <c r="G2" s="4" t="s">
        <v>295</v>
      </c>
      <c r="H2" s="4" t="s">
        <v>296</v>
      </c>
      <c r="I2" s="4" t="s">
        <v>427</v>
      </c>
      <c r="J2" s="126" t="s">
        <v>428</v>
      </c>
      <c r="K2" s="140" t="s">
        <v>22</v>
      </c>
      <c r="L2" s="141"/>
    </row>
    <row r="3" spans="1:12">
      <c r="A3" s="2" t="s">
        <v>187</v>
      </c>
      <c r="L3" s="141"/>
    </row>
    <row r="4" spans="1:12">
      <c r="A4" s="3" t="s">
        <v>77</v>
      </c>
      <c r="B4" s="3" t="s">
        <v>71</v>
      </c>
      <c r="C4" s="3" t="s">
        <v>155</v>
      </c>
      <c r="D4" s="142">
        <v>0.21199999999999999</v>
      </c>
      <c r="E4" s="142">
        <v>30.957000000000001</v>
      </c>
      <c r="F4" s="142">
        <v>12.599</v>
      </c>
      <c r="G4" s="142">
        <v>26.73</v>
      </c>
      <c r="H4" s="142">
        <v>0.48</v>
      </c>
      <c r="I4" s="142">
        <v>27.591000000000001</v>
      </c>
      <c r="J4" s="143" t="s">
        <v>31</v>
      </c>
      <c r="K4" s="142">
        <v>98.471999999999994</v>
      </c>
      <c r="L4" s="141"/>
    </row>
    <row r="5" spans="1:12">
      <c r="A5" s="3" t="s">
        <v>77</v>
      </c>
      <c r="B5" s="3" t="s">
        <v>71</v>
      </c>
      <c r="C5" s="3" t="s">
        <v>155</v>
      </c>
      <c r="D5" s="142">
        <v>0.217</v>
      </c>
      <c r="E5" s="142">
        <v>30.922000000000001</v>
      </c>
      <c r="F5" s="142">
        <v>12.531000000000001</v>
      </c>
      <c r="G5" s="142">
        <v>26.89</v>
      </c>
      <c r="H5" s="142">
        <v>0.61599999999999999</v>
      </c>
      <c r="I5" s="142">
        <v>28.24</v>
      </c>
      <c r="J5" s="143" t="s">
        <v>31</v>
      </c>
      <c r="K5" s="142">
        <v>99.320999999999998</v>
      </c>
      <c r="L5" s="141"/>
    </row>
    <row r="6" spans="1:12">
      <c r="A6" s="3" t="s">
        <v>77</v>
      </c>
      <c r="B6" s="3" t="s">
        <v>71</v>
      </c>
      <c r="C6" s="3" t="s">
        <v>155</v>
      </c>
      <c r="D6" s="142">
        <v>0.24199999999999999</v>
      </c>
      <c r="E6" s="142">
        <v>30.725999999999999</v>
      </c>
      <c r="F6" s="142">
        <v>12.615</v>
      </c>
      <c r="G6" s="142">
        <v>27.082000000000001</v>
      </c>
      <c r="H6" s="142">
        <v>0.54400000000000004</v>
      </c>
      <c r="I6" s="142">
        <v>27.800999999999998</v>
      </c>
      <c r="J6" s="143" t="s">
        <v>31</v>
      </c>
      <c r="K6" s="142">
        <v>98.929000000000002</v>
      </c>
      <c r="L6" s="141"/>
    </row>
    <row r="7" spans="1:12">
      <c r="A7" s="3" t="s">
        <v>77</v>
      </c>
      <c r="B7" s="3" t="s">
        <v>71</v>
      </c>
      <c r="C7" s="3" t="s">
        <v>155</v>
      </c>
      <c r="D7" s="142">
        <v>0.23799999999999999</v>
      </c>
      <c r="E7" s="142">
        <v>30.76</v>
      </c>
      <c r="F7" s="142">
        <v>12.449</v>
      </c>
      <c r="G7" s="142">
        <v>27.190999999999999</v>
      </c>
      <c r="H7" s="142">
        <v>0.49299999999999999</v>
      </c>
      <c r="I7" s="142">
        <v>27.937999999999999</v>
      </c>
      <c r="J7" s="143" t="s">
        <v>31</v>
      </c>
      <c r="K7" s="142">
        <v>98.971999999999994</v>
      </c>
      <c r="L7" s="141"/>
    </row>
    <row r="8" spans="1:12">
      <c r="A8" s="3" t="s">
        <v>77</v>
      </c>
      <c r="B8" s="3" t="s">
        <v>72</v>
      </c>
      <c r="C8" s="3" t="s">
        <v>156</v>
      </c>
      <c r="D8" s="142">
        <v>0.26100000000000001</v>
      </c>
      <c r="E8" s="142">
        <v>30.855</v>
      </c>
      <c r="F8" s="142">
        <v>12.6</v>
      </c>
      <c r="G8" s="142">
        <v>27.27</v>
      </c>
      <c r="H8" s="142">
        <v>0.57599999999999996</v>
      </c>
      <c r="I8" s="142">
        <v>27.221</v>
      </c>
      <c r="J8" s="143" t="s">
        <v>31</v>
      </c>
      <c r="K8" s="142">
        <v>98.7</v>
      </c>
      <c r="L8" s="141"/>
    </row>
    <row r="9" spans="1:12">
      <c r="A9" s="3" t="s">
        <v>77</v>
      </c>
      <c r="B9" s="3" t="s">
        <v>72</v>
      </c>
      <c r="C9" s="3" t="s">
        <v>156</v>
      </c>
      <c r="D9" s="142">
        <v>0.17599999999999999</v>
      </c>
      <c r="E9" s="142">
        <v>30.943000000000001</v>
      </c>
      <c r="F9" s="142">
        <v>12.587999999999999</v>
      </c>
      <c r="G9" s="142">
        <v>27.622</v>
      </c>
      <c r="H9" s="142">
        <v>0.59899999999999998</v>
      </c>
      <c r="I9" s="142">
        <v>27.295000000000002</v>
      </c>
      <c r="J9" s="143" t="s">
        <v>31</v>
      </c>
      <c r="K9" s="142">
        <v>99.105000000000004</v>
      </c>
      <c r="L9" s="141"/>
    </row>
    <row r="10" spans="1:12">
      <c r="A10" s="3" t="s">
        <v>77</v>
      </c>
      <c r="B10" s="3" t="s">
        <v>72</v>
      </c>
      <c r="C10" s="3" t="s">
        <v>156</v>
      </c>
      <c r="D10" s="142">
        <v>0.27</v>
      </c>
      <c r="E10" s="142">
        <v>30.79</v>
      </c>
      <c r="F10" s="142">
        <v>12.558</v>
      </c>
      <c r="G10" s="142">
        <v>28.062999999999999</v>
      </c>
      <c r="H10" s="142">
        <v>0.5</v>
      </c>
      <c r="I10" s="142">
        <v>27.146999999999998</v>
      </c>
      <c r="J10" s="143" t="s">
        <v>31</v>
      </c>
      <c r="K10" s="142">
        <v>99.251999999999995</v>
      </c>
      <c r="L10" s="141"/>
    </row>
    <row r="11" spans="1:12">
      <c r="A11" s="3" t="s">
        <v>77</v>
      </c>
      <c r="B11" s="3" t="s">
        <v>73</v>
      </c>
      <c r="C11" s="3" t="s">
        <v>155</v>
      </c>
      <c r="D11" s="142">
        <v>0.25700000000000001</v>
      </c>
      <c r="E11" s="142">
        <v>28.997</v>
      </c>
      <c r="F11" s="142">
        <v>14.215999999999999</v>
      </c>
      <c r="G11" s="142">
        <v>33.921999999999997</v>
      </c>
      <c r="H11" s="142">
        <v>0.48199999999999998</v>
      </c>
      <c r="I11" s="142">
        <v>21.317</v>
      </c>
      <c r="J11" s="143" t="s">
        <v>31</v>
      </c>
      <c r="K11" s="142">
        <v>99.138999999999996</v>
      </c>
      <c r="L11" s="141"/>
    </row>
    <row r="12" spans="1:12">
      <c r="A12" s="3" t="s">
        <v>77</v>
      </c>
      <c r="B12" s="3" t="s">
        <v>73</v>
      </c>
      <c r="C12" s="3" t="s">
        <v>155</v>
      </c>
      <c r="D12" s="142">
        <v>0.19500000000000001</v>
      </c>
      <c r="E12" s="142">
        <v>29.032</v>
      </c>
      <c r="F12" s="142">
        <v>14.195</v>
      </c>
      <c r="G12" s="142">
        <v>33.97</v>
      </c>
      <c r="H12" s="142">
        <v>0.51400000000000001</v>
      </c>
      <c r="I12" s="142">
        <v>21.436</v>
      </c>
      <c r="J12" s="143" t="s">
        <v>31</v>
      </c>
      <c r="K12" s="142">
        <v>99.286000000000001</v>
      </c>
      <c r="L12" s="141"/>
    </row>
    <row r="13" spans="1:12">
      <c r="A13" s="3" t="s">
        <v>77</v>
      </c>
      <c r="B13" s="3" t="s">
        <v>73</v>
      </c>
      <c r="C13" s="3" t="s">
        <v>155</v>
      </c>
      <c r="D13" s="142">
        <v>0.28899999999999998</v>
      </c>
      <c r="E13" s="142">
        <v>28.78</v>
      </c>
      <c r="F13" s="142">
        <v>14.176</v>
      </c>
      <c r="G13" s="142">
        <v>33.942999999999998</v>
      </c>
      <c r="H13" s="142">
        <v>0.51500000000000001</v>
      </c>
      <c r="I13" s="142">
        <v>21.658000000000001</v>
      </c>
      <c r="J13" s="143" t="s">
        <v>31</v>
      </c>
      <c r="K13" s="142">
        <v>99.311000000000007</v>
      </c>
      <c r="L13" s="141"/>
    </row>
    <row r="14" spans="1:12">
      <c r="A14" s="3" t="s">
        <v>77</v>
      </c>
      <c r="B14" s="3" t="s">
        <v>73</v>
      </c>
      <c r="C14" s="3" t="s">
        <v>156</v>
      </c>
      <c r="D14" s="142">
        <v>0.17</v>
      </c>
      <c r="E14" s="142">
        <v>28.896999999999998</v>
      </c>
      <c r="F14" s="142">
        <v>14.084</v>
      </c>
      <c r="G14" s="142">
        <v>33.968000000000004</v>
      </c>
      <c r="H14" s="142">
        <v>0.54200000000000004</v>
      </c>
      <c r="I14" s="142">
        <v>21.797000000000001</v>
      </c>
      <c r="J14" s="143" t="s">
        <v>31</v>
      </c>
      <c r="K14" s="142">
        <v>99.403999999999996</v>
      </c>
      <c r="L14" s="141"/>
    </row>
    <row r="15" spans="1:12">
      <c r="A15" s="3" t="s">
        <v>77</v>
      </c>
      <c r="B15" s="3" t="s">
        <v>73</v>
      </c>
      <c r="C15" s="3" t="s">
        <v>156</v>
      </c>
      <c r="D15" s="142">
        <v>0.27600000000000002</v>
      </c>
      <c r="E15" s="142">
        <v>28.785</v>
      </c>
      <c r="F15" s="142">
        <v>14.037000000000001</v>
      </c>
      <c r="G15" s="142">
        <v>34.090000000000003</v>
      </c>
      <c r="H15" s="142">
        <v>0.60299999999999998</v>
      </c>
      <c r="I15" s="142">
        <v>21.132000000000001</v>
      </c>
      <c r="J15" s="143" t="s">
        <v>31</v>
      </c>
      <c r="K15" s="142">
        <v>98.882999999999996</v>
      </c>
      <c r="L15" s="141"/>
    </row>
    <row r="16" spans="1:12">
      <c r="A16" s="3" t="s">
        <v>77</v>
      </c>
      <c r="B16" s="3" t="s">
        <v>74</v>
      </c>
      <c r="C16" s="3" t="s">
        <v>155</v>
      </c>
      <c r="D16" s="142">
        <v>0.17299999999999999</v>
      </c>
      <c r="E16" s="142">
        <v>29.186</v>
      </c>
      <c r="F16" s="142">
        <v>13.619</v>
      </c>
      <c r="G16" s="142">
        <v>31.866</v>
      </c>
      <c r="H16" s="142">
        <v>0.442</v>
      </c>
      <c r="I16" s="142">
        <v>23.396999999999998</v>
      </c>
      <c r="J16" s="143" t="s">
        <v>31</v>
      </c>
      <c r="K16" s="142">
        <v>98.594999999999999</v>
      </c>
      <c r="L16" s="141"/>
    </row>
    <row r="17" spans="1:12">
      <c r="A17" s="3" t="s">
        <v>77</v>
      </c>
      <c r="B17" s="3" t="s">
        <v>74</v>
      </c>
      <c r="C17" s="3" t="s">
        <v>155</v>
      </c>
      <c r="D17" s="142">
        <v>0.20599999999999999</v>
      </c>
      <c r="E17" s="142">
        <v>29.428999999999998</v>
      </c>
      <c r="F17" s="142">
        <v>13.473000000000001</v>
      </c>
      <c r="G17" s="142">
        <v>32.225000000000001</v>
      </c>
      <c r="H17" s="142">
        <v>0.58099999999999996</v>
      </c>
      <c r="I17" s="142">
        <v>23.177</v>
      </c>
      <c r="J17" s="143" t="s">
        <v>31</v>
      </c>
      <c r="K17" s="142">
        <v>99.007999999999996</v>
      </c>
      <c r="L17" s="141"/>
    </row>
    <row r="18" spans="1:12">
      <c r="A18" s="3" t="s">
        <v>77</v>
      </c>
      <c r="B18" s="3" t="s">
        <v>74</v>
      </c>
      <c r="C18" s="3" t="s">
        <v>155</v>
      </c>
      <c r="D18" s="142">
        <v>0.248</v>
      </c>
      <c r="E18" s="142">
        <v>29.420999999999999</v>
      </c>
      <c r="F18" s="142">
        <v>13.571999999999999</v>
      </c>
      <c r="G18" s="142">
        <v>32.020000000000003</v>
      </c>
      <c r="H18" s="142">
        <v>0.53400000000000003</v>
      </c>
      <c r="I18" s="142">
        <v>23.635999999999999</v>
      </c>
      <c r="J18" s="143" t="s">
        <v>31</v>
      </c>
      <c r="K18" s="142">
        <v>99.355999999999995</v>
      </c>
      <c r="L18" s="141"/>
    </row>
    <row r="19" spans="1:12">
      <c r="A19" s="3" t="s">
        <v>77</v>
      </c>
      <c r="B19" s="3" t="s">
        <v>74</v>
      </c>
      <c r="C19" s="3" t="s">
        <v>155</v>
      </c>
      <c r="D19" s="142">
        <v>0.23300000000000001</v>
      </c>
      <c r="E19" s="142">
        <v>29.442</v>
      </c>
      <c r="F19" s="142">
        <v>13.676</v>
      </c>
      <c r="G19" s="142">
        <v>32.095999999999997</v>
      </c>
      <c r="H19" s="142">
        <v>0.46600000000000003</v>
      </c>
      <c r="I19" s="142">
        <v>22.975999999999999</v>
      </c>
      <c r="J19" s="143" t="s">
        <v>31</v>
      </c>
      <c r="K19" s="142">
        <v>98.808000000000007</v>
      </c>
      <c r="L19" s="141"/>
    </row>
    <row r="20" spans="1:12">
      <c r="A20" s="3" t="s">
        <v>77</v>
      </c>
      <c r="B20" s="3" t="s">
        <v>74</v>
      </c>
      <c r="C20" s="3" t="s">
        <v>37</v>
      </c>
      <c r="D20" s="142">
        <v>0.221</v>
      </c>
      <c r="E20" s="142">
        <v>29.257000000000001</v>
      </c>
      <c r="F20" s="142">
        <v>13.776</v>
      </c>
      <c r="G20" s="142">
        <v>32.368000000000002</v>
      </c>
      <c r="H20" s="142">
        <v>0.51700000000000002</v>
      </c>
      <c r="I20" s="142">
        <v>23.071999999999999</v>
      </c>
      <c r="J20" s="143" t="s">
        <v>31</v>
      </c>
      <c r="K20" s="142">
        <v>99.158000000000001</v>
      </c>
      <c r="L20" s="141"/>
    </row>
    <row r="21" spans="1:12">
      <c r="A21" s="3" t="s">
        <v>77</v>
      </c>
      <c r="B21" s="3" t="s">
        <v>74</v>
      </c>
      <c r="C21" s="3" t="s">
        <v>37</v>
      </c>
      <c r="D21" s="142">
        <v>0.22800000000000001</v>
      </c>
      <c r="E21" s="142">
        <v>29.294</v>
      </c>
      <c r="F21" s="142">
        <v>13.829000000000001</v>
      </c>
      <c r="G21" s="142">
        <v>32.281999999999996</v>
      </c>
      <c r="H21" s="142">
        <v>0.42</v>
      </c>
      <c r="I21" s="142">
        <v>23.236999999999998</v>
      </c>
      <c r="J21" s="143" t="s">
        <v>31</v>
      </c>
      <c r="K21" s="142">
        <v>99.213999999999999</v>
      </c>
      <c r="L21" s="141"/>
    </row>
    <row r="22" spans="1:12">
      <c r="A22" s="3" t="s">
        <v>77</v>
      </c>
      <c r="B22" s="3" t="s">
        <v>74</v>
      </c>
      <c r="C22" s="3" t="s">
        <v>37</v>
      </c>
      <c r="D22" s="142">
        <v>0.187</v>
      </c>
      <c r="E22" s="142">
        <v>29.04</v>
      </c>
      <c r="F22" s="142">
        <v>13.833</v>
      </c>
      <c r="G22" s="142">
        <v>32.713000000000001</v>
      </c>
      <c r="H22" s="142">
        <v>0.439</v>
      </c>
      <c r="I22" s="142">
        <v>22.053999999999998</v>
      </c>
      <c r="J22" s="143" t="s">
        <v>31</v>
      </c>
      <c r="K22" s="142">
        <v>98.203000000000003</v>
      </c>
      <c r="L22" s="141"/>
    </row>
    <row r="23" spans="1:12">
      <c r="A23" s="3" t="s">
        <v>77</v>
      </c>
      <c r="B23" s="3" t="s">
        <v>74</v>
      </c>
      <c r="C23" s="3" t="s">
        <v>37</v>
      </c>
      <c r="D23" s="142">
        <v>0.21099999999999999</v>
      </c>
      <c r="E23" s="142">
        <v>29.315000000000001</v>
      </c>
      <c r="F23" s="142">
        <v>13.795</v>
      </c>
      <c r="G23" s="142">
        <v>32.363999999999997</v>
      </c>
      <c r="H23" s="142">
        <v>0.54</v>
      </c>
      <c r="I23" s="142">
        <v>22.824000000000002</v>
      </c>
      <c r="J23" s="143" t="s">
        <v>31</v>
      </c>
      <c r="K23" s="142">
        <v>98.986000000000004</v>
      </c>
      <c r="L23" s="141"/>
    </row>
    <row r="24" spans="1:12">
      <c r="A24" s="3" t="s">
        <v>77</v>
      </c>
      <c r="B24" s="3" t="s">
        <v>75</v>
      </c>
      <c r="C24" s="3" t="s">
        <v>155</v>
      </c>
      <c r="D24" s="142">
        <v>0.25900000000000001</v>
      </c>
      <c r="E24" s="142">
        <v>28.811</v>
      </c>
      <c r="F24" s="142">
        <v>14.143000000000001</v>
      </c>
      <c r="G24" s="142">
        <v>34.045000000000002</v>
      </c>
      <c r="H24" s="142">
        <v>0.501</v>
      </c>
      <c r="I24" s="142">
        <v>21.4</v>
      </c>
      <c r="J24" s="143" t="s">
        <v>31</v>
      </c>
      <c r="K24" s="142">
        <v>99.117000000000004</v>
      </c>
      <c r="L24" s="141"/>
    </row>
    <row r="25" spans="1:12">
      <c r="A25" s="3" t="s">
        <v>77</v>
      </c>
      <c r="B25" s="3" t="s">
        <v>75</v>
      </c>
      <c r="C25" s="3" t="s">
        <v>155</v>
      </c>
      <c r="D25" s="142">
        <v>0.25</v>
      </c>
      <c r="E25" s="142">
        <v>29.152999999999999</v>
      </c>
      <c r="F25" s="142">
        <v>13.958</v>
      </c>
      <c r="G25" s="142">
        <v>33.957999999999998</v>
      </c>
      <c r="H25" s="142">
        <v>0.44500000000000001</v>
      </c>
      <c r="I25" s="142">
        <v>21.49</v>
      </c>
      <c r="J25" s="143" t="s">
        <v>31</v>
      </c>
      <c r="K25" s="142">
        <v>99.206999999999994</v>
      </c>
      <c r="L25" s="141"/>
    </row>
    <row r="26" spans="1:12">
      <c r="A26" s="3" t="s">
        <v>77</v>
      </c>
      <c r="B26" s="3" t="s">
        <v>75</v>
      </c>
      <c r="C26" s="3" t="s">
        <v>155</v>
      </c>
      <c r="D26" s="142">
        <v>0.23</v>
      </c>
      <c r="E26" s="142">
        <v>28.521999999999998</v>
      </c>
      <c r="F26" s="142">
        <v>13.891</v>
      </c>
      <c r="G26" s="142">
        <v>34.265999999999998</v>
      </c>
      <c r="H26" s="142">
        <v>0.51100000000000001</v>
      </c>
      <c r="I26" s="142">
        <v>20.783999999999999</v>
      </c>
      <c r="J26" s="143" t="s">
        <v>31</v>
      </c>
      <c r="K26" s="142">
        <v>98.150999999999996</v>
      </c>
      <c r="L26" s="141"/>
    </row>
    <row r="27" spans="1:12">
      <c r="A27" s="3" t="s">
        <v>77</v>
      </c>
      <c r="B27" s="3" t="s">
        <v>75</v>
      </c>
      <c r="C27" s="3" t="s">
        <v>156</v>
      </c>
      <c r="D27" s="142">
        <v>0.223</v>
      </c>
      <c r="E27" s="142">
        <v>29.170999999999999</v>
      </c>
      <c r="F27" s="142">
        <v>14.164</v>
      </c>
      <c r="G27" s="142">
        <v>33.966000000000001</v>
      </c>
      <c r="H27" s="142">
        <v>0.51900000000000002</v>
      </c>
      <c r="I27" s="142">
        <v>21.696999999999999</v>
      </c>
      <c r="J27" s="143" t="s">
        <v>31</v>
      </c>
      <c r="K27" s="142">
        <v>99.682000000000002</v>
      </c>
      <c r="L27" s="141"/>
    </row>
    <row r="28" spans="1:12">
      <c r="A28" s="3" t="s">
        <v>77</v>
      </c>
      <c r="B28" s="3" t="s">
        <v>75</v>
      </c>
      <c r="C28" s="3" t="s">
        <v>156</v>
      </c>
      <c r="D28" s="142">
        <v>0.216</v>
      </c>
      <c r="E28" s="142">
        <v>29.209</v>
      </c>
      <c r="F28" s="142">
        <v>13.909000000000001</v>
      </c>
      <c r="G28" s="142">
        <v>34.091999999999999</v>
      </c>
      <c r="H28" s="142">
        <v>0.44600000000000001</v>
      </c>
      <c r="I28" s="142">
        <v>20.292999999999999</v>
      </c>
      <c r="J28" s="143" t="s">
        <v>31</v>
      </c>
      <c r="K28" s="142">
        <v>98.108999999999995</v>
      </c>
      <c r="L28" s="141"/>
    </row>
    <row r="29" spans="1:12">
      <c r="A29" s="3" t="s">
        <v>77</v>
      </c>
      <c r="B29" s="3" t="s">
        <v>75</v>
      </c>
      <c r="C29" s="3" t="s">
        <v>156</v>
      </c>
      <c r="D29" s="142">
        <v>0.188</v>
      </c>
      <c r="E29" s="142">
        <v>28.547999999999998</v>
      </c>
      <c r="F29" s="142">
        <v>14.208</v>
      </c>
      <c r="G29" s="142">
        <v>33.936</v>
      </c>
      <c r="H29" s="142">
        <v>0.316</v>
      </c>
      <c r="I29" s="142">
        <v>21.484999999999999</v>
      </c>
      <c r="J29" s="143" t="s">
        <v>31</v>
      </c>
      <c r="K29" s="142">
        <v>98.766000000000005</v>
      </c>
      <c r="L29" s="141"/>
    </row>
    <row r="30" spans="1:12">
      <c r="A30" s="3" t="s">
        <v>77</v>
      </c>
      <c r="B30" s="3" t="s">
        <v>76</v>
      </c>
      <c r="C30" s="3" t="s">
        <v>155</v>
      </c>
      <c r="D30" s="142">
        <v>0.24399999999999999</v>
      </c>
      <c r="E30" s="142">
        <v>29.452999999999999</v>
      </c>
      <c r="F30" s="142">
        <v>13.6</v>
      </c>
      <c r="G30" s="142">
        <v>31.809000000000001</v>
      </c>
      <c r="H30" s="142">
        <v>0.35499999999999998</v>
      </c>
      <c r="I30" s="142">
        <v>23.312999999999999</v>
      </c>
      <c r="J30" s="143" t="s">
        <v>31</v>
      </c>
      <c r="K30" s="142">
        <v>98.704999999999998</v>
      </c>
      <c r="L30" s="141"/>
    </row>
    <row r="31" spans="1:12">
      <c r="A31" s="3" t="s">
        <v>77</v>
      </c>
      <c r="B31" s="3" t="s">
        <v>76</v>
      </c>
      <c r="C31" s="3" t="s">
        <v>155</v>
      </c>
      <c r="D31" s="142">
        <v>0.216</v>
      </c>
      <c r="E31" s="142">
        <v>29.67</v>
      </c>
      <c r="F31" s="142">
        <v>13.641999999999999</v>
      </c>
      <c r="G31" s="142">
        <v>31.661999999999999</v>
      </c>
      <c r="H31" s="142">
        <v>0.57999999999999996</v>
      </c>
      <c r="I31" s="142">
        <v>23.391999999999999</v>
      </c>
      <c r="J31" s="143" t="s">
        <v>31</v>
      </c>
      <c r="K31" s="142">
        <v>99.076999999999998</v>
      </c>
      <c r="L31" s="141"/>
    </row>
    <row r="32" spans="1:12">
      <c r="A32" s="3" t="s">
        <v>77</v>
      </c>
      <c r="B32" s="3" t="s">
        <v>76</v>
      </c>
      <c r="C32" s="3" t="s">
        <v>155</v>
      </c>
      <c r="D32" s="142">
        <v>0.20100000000000001</v>
      </c>
      <c r="E32" s="142">
        <v>29.873000000000001</v>
      </c>
      <c r="F32" s="142">
        <v>13.484999999999999</v>
      </c>
      <c r="G32" s="142">
        <v>31.318999999999999</v>
      </c>
      <c r="H32" s="142">
        <v>0.48799999999999999</v>
      </c>
      <c r="I32" s="142">
        <v>23.613</v>
      </c>
      <c r="J32" s="143" t="s">
        <v>31</v>
      </c>
      <c r="K32" s="142">
        <v>98.900999999999996</v>
      </c>
      <c r="L32" s="141"/>
    </row>
    <row r="33" spans="1:12">
      <c r="A33" s="3" t="s">
        <v>77</v>
      </c>
      <c r="B33" s="3" t="s">
        <v>76</v>
      </c>
      <c r="C33" s="3" t="s">
        <v>155</v>
      </c>
      <c r="D33" s="142">
        <v>0.20100000000000001</v>
      </c>
      <c r="E33" s="142">
        <v>30.015999999999998</v>
      </c>
      <c r="F33" s="142">
        <v>13.747</v>
      </c>
      <c r="G33" s="142">
        <v>31.363</v>
      </c>
      <c r="H33" s="142">
        <v>0.59899999999999998</v>
      </c>
      <c r="I33" s="142">
        <v>23.734999999999999</v>
      </c>
      <c r="J33" s="143" t="s">
        <v>31</v>
      </c>
      <c r="K33" s="142">
        <v>99.622</v>
      </c>
      <c r="L33" s="141"/>
    </row>
    <row r="34" spans="1:12">
      <c r="A34" s="3" t="s">
        <v>77</v>
      </c>
      <c r="B34" s="3" t="s">
        <v>76</v>
      </c>
      <c r="C34" s="3" t="s">
        <v>155</v>
      </c>
      <c r="D34" s="142">
        <v>0.19700000000000001</v>
      </c>
      <c r="E34" s="142">
        <v>29.63</v>
      </c>
      <c r="F34" s="142">
        <v>13.272</v>
      </c>
      <c r="G34" s="142">
        <v>31.843</v>
      </c>
      <c r="H34" s="142">
        <v>0.47899999999999998</v>
      </c>
      <c r="I34" s="142">
        <v>23.463000000000001</v>
      </c>
      <c r="J34" s="143" t="s">
        <v>31</v>
      </c>
      <c r="K34" s="142">
        <v>98.92</v>
      </c>
      <c r="L34" s="141"/>
    </row>
    <row r="35" spans="1:12">
      <c r="A35" s="3" t="s">
        <v>77</v>
      </c>
      <c r="B35" s="3" t="s">
        <v>76</v>
      </c>
      <c r="C35" s="3" t="s">
        <v>156</v>
      </c>
      <c r="D35" s="142">
        <v>0.254</v>
      </c>
      <c r="E35" s="142">
        <v>32.442999999999998</v>
      </c>
      <c r="F35" s="142">
        <v>13.848000000000001</v>
      </c>
      <c r="G35" s="142">
        <v>32.801000000000002</v>
      </c>
      <c r="H35" s="142">
        <v>0.45500000000000002</v>
      </c>
      <c r="I35" s="142">
        <v>22.36</v>
      </c>
      <c r="J35" s="143" t="s">
        <v>31</v>
      </c>
      <c r="K35" s="142">
        <v>102.093</v>
      </c>
      <c r="L35" s="141"/>
    </row>
    <row r="36" spans="1:12">
      <c r="A36" s="3" t="s">
        <v>77</v>
      </c>
      <c r="B36" s="3" t="s">
        <v>76</v>
      </c>
      <c r="C36" s="3" t="s">
        <v>156</v>
      </c>
      <c r="D36" s="142">
        <v>0.17699999999999999</v>
      </c>
      <c r="E36" s="142">
        <v>32.520000000000003</v>
      </c>
      <c r="F36" s="142">
        <v>14.042</v>
      </c>
      <c r="G36" s="142">
        <v>33.207999999999998</v>
      </c>
      <c r="H36" s="142">
        <v>0.372</v>
      </c>
      <c r="I36" s="142">
        <v>21.472000000000001</v>
      </c>
      <c r="J36" s="143" t="s">
        <v>31</v>
      </c>
      <c r="K36" s="142">
        <v>101.70399999999999</v>
      </c>
      <c r="L36" s="141"/>
    </row>
    <row r="37" spans="1:12">
      <c r="A37" s="3" t="s">
        <v>77</v>
      </c>
      <c r="B37" s="3" t="s">
        <v>76</v>
      </c>
      <c r="C37" s="3" t="s">
        <v>156</v>
      </c>
      <c r="D37" s="142">
        <v>0.20599999999999999</v>
      </c>
      <c r="E37" s="142">
        <v>32.613999999999997</v>
      </c>
      <c r="F37" s="142">
        <v>13.91</v>
      </c>
      <c r="G37" s="142">
        <v>33.158999999999999</v>
      </c>
      <c r="H37" s="142">
        <v>0.44600000000000001</v>
      </c>
      <c r="I37" s="142">
        <v>21.66</v>
      </c>
      <c r="J37" s="143" t="s">
        <v>31</v>
      </c>
      <c r="K37" s="142">
        <v>101.935</v>
      </c>
      <c r="L37" s="141"/>
    </row>
    <row r="38" spans="1:12">
      <c r="A38" s="3" t="s">
        <v>77</v>
      </c>
      <c r="B38" s="3" t="s">
        <v>76</v>
      </c>
      <c r="C38" s="3" t="s">
        <v>156</v>
      </c>
      <c r="D38" s="142">
        <v>0.217</v>
      </c>
      <c r="E38" s="142">
        <v>32.368000000000002</v>
      </c>
      <c r="F38" s="142">
        <v>13.711</v>
      </c>
      <c r="G38" s="142">
        <v>32.454000000000001</v>
      </c>
      <c r="H38" s="142">
        <v>0.68700000000000006</v>
      </c>
      <c r="I38" s="142">
        <v>22.221</v>
      </c>
      <c r="J38" s="143" t="s">
        <v>31</v>
      </c>
      <c r="K38" s="142">
        <v>101.59699999999999</v>
      </c>
      <c r="L38" s="141"/>
    </row>
    <row r="39" spans="1:12">
      <c r="A39" s="3" t="s">
        <v>77</v>
      </c>
      <c r="B39" s="3" t="s">
        <v>76</v>
      </c>
      <c r="C39" s="3" t="s">
        <v>156</v>
      </c>
      <c r="D39" s="142">
        <v>0.215</v>
      </c>
      <c r="E39" s="142">
        <v>32.274999999999999</v>
      </c>
      <c r="F39" s="142">
        <v>13.919</v>
      </c>
      <c r="G39" s="142">
        <v>33.204999999999998</v>
      </c>
      <c r="H39" s="142">
        <v>0.498</v>
      </c>
      <c r="I39" s="142">
        <v>21.169</v>
      </c>
      <c r="J39" s="143" t="s">
        <v>31</v>
      </c>
      <c r="K39" s="142">
        <v>101.241</v>
      </c>
      <c r="L39" s="141"/>
    </row>
    <row r="40" spans="1:12">
      <c r="A40" s="2" t="s">
        <v>188</v>
      </c>
      <c r="D40" s="142"/>
      <c r="E40" s="142"/>
      <c r="F40" s="142"/>
      <c r="G40" s="142"/>
      <c r="H40" s="142"/>
      <c r="I40" s="142"/>
      <c r="J40" s="142"/>
      <c r="K40" s="142"/>
    </row>
    <row r="41" spans="1:12">
      <c r="A41" s="141" t="s">
        <v>41</v>
      </c>
      <c r="B41" s="3" t="s">
        <v>72</v>
      </c>
      <c r="C41" s="3" t="s">
        <v>155</v>
      </c>
      <c r="D41" s="142">
        <v>0.26800000000000002</v>
      </c>
      <c r="E41" s="142">
        <v>32.665999999999997</v>
      </c>
      <c r="F41" s="142">
        <v>12.162000000000001</v>
      </c>
      <c r="G41" s="142">
        <v>24.488</v>
      </c>
      <c r="H41" s="142">
        <v>0.83299999999999996</v>
      </c>
      <c r="I41" s="142">
        <v>29.498000000000001</v>
      </c>
      <c r="J41" s="143" t="s">
        <v>31</v>
      </c>
      <c r="K41" s="142">
        <v>99.81</v>
      </c>
    </row>
    <row r="42" spans="1:12">
      <c r="A42" s="141" t="s">
        <v>41</v>
      </c>
      <c r="B42" s="3" t="s">
        <v>72</v>
      </c>
      <c r="C42" s="3" t="s">
        <v>155</v>
      </c>
      <c r="D42" s="142">
        <v>0.27700000000000002</v>
      </c>
      <c r="E42" s="142">
        <v>32.847000000000001</v>
      </c>
      <c r="F42" s="142">
        <v>12.35</v>
      </c>
      <c r="G42" s="142">
        <v>24.722999999999999</v>
      </c>
      <c r="H42" s="142">
        <v>0.79900000000000004</v>
      </c>
      <c r="I42" s="142">
        <v>28.863</v>
      </c>
      <c r="J42" s="143" t="s">
        <v>31</v>
      </c>
      <c r="K42" s="142">
        <v>99.771000000000001</v>
      </c>
    </row>
    <row r="43" spans="1:12">
      <c r="A43" s="141" t="s">
        <v>41</v>
      </c>
      <c r="B43" s="3" t="s">
        <v>72</v>
      </c>
      <c r="C43" s="3" t="s">
        <v>155</v>
      </c>
      <c r="D43" s="142">
        <v>0.245</v>
      </c>
      <c r="E43" s="142">
        <v>32.375999999999998</v>
      </c>
      <c r="F43" s="142">
        <v>12.342000000000001</v>
      </c>
      <c r="G43" s="142">
        <v>24.876000000000001</v>
      </c>
      <c r="H43" s="142">
        <v>0.80800000000000005</v>
      </c>
      <c r="I43" s="142">
        <v>29.167999999999999</v>
      </c>
      <c r="J43" s="143" t="s">
        <v>31</v>
      </c>
      <c r="K43" s="142">
        <v>99.691000000000003</v>
      </c>
    </row>
    <row r="44" spans="1:12">
      <c r="A44" s="141" t="s">
        <v>41</v>
      </c>
      <c r="B44" s="3" t="s">
        <v>72</v>
      </c>
      <c r="C44" s="3" t="s">
        <v>155</v>
      </c>
      <c r="D44" s="142">
        <v>0.29499999999999998</v>
      </c>
      <c r="E44" s="142">
        <v>32.692999999999998</v>
      </c>
      <c r="F44" s="142">
        <v>12.641999999999999</v>
      </c>
      <c r="G44" s="142">
        <v>24.431000000000001</v>
      </c>
      <c r="H44" s="142">
        <v>0.69399999999999995</v>
      </c>
      <c r="I44" s="142">
        <v>29.120999999999999</v>
      </c>
      <c r="J44" s="143" t="s">
        <v>31</v>
      </c>
      <c r="K44" s="142">
        <v>99.781000000000006</v>
      </c>
    </row>
    <row r="45" spans="1:12">
      <c r="A45" s="141" t="s">
        <v>41</v>
      </c>
      <c r="B45" s="3" t="s">
        <v>72</v>
      </c>
      <c r="C45" s="3" t="s">
        <v>155</v>
      </c>
      <c r="D45" s="142">
        <v>0.26600000000000001</v>
      </c>
      <c r="E45" s="142">
        <v>32.875999999999998</v>
      </c>
      <c r="F45" s="142">
        <v>12.37</v>
      </c>
      <c r="G45" s="142">
        <v>24.596</v>
      </c>
      <c r="H45" s="142">
        <v>0.84399999999999997</v>
      </c>
      <c r="I45" s="142">
        <v>29.175999999999998</v>
      </c>
      <c r="J45" s="143" t="s">
        <v>31</v>
      </c>
      <c r="K45" s="142">
        <v>100.04300000000001</v>
      </c>
    </row>
    <row r="46" spans="1:12">
      <c r="A46" s="141" t="s">
        <v>41</v>
      </c>
      <c r="B46" s="3" t="s">
        <v>72</v>
      </c>
      <c r="C46" s="3" t="s">
        <v>155</v>
      </c>
      <c r="D46" s="142">
        <v>0.183</v>
      </c>
      <c r="E46" s="142">
        <v>32.978000000000002</v>
      </c>
      <c r="F46" s="142">
        <v>12.24</v>
      </c>
      <c r="G46" s="142">
        <v>24.443000000000001</v>
      </c>
      <c r="H46" s="142">
        <v>0.77900000000000003</v>
      </c>
      <c r="I46" s="142">
        <v>29.405999999999999</v>
      </c>
      <c r="J46" s="143" t="s">
        <v>31</v>
      </c>
      <c r="K46" s="142">
        <v>99.936999999999998</v>
      </c>
    </row>
    <row r="47" spans="1:12">
      <c r="A47" s="141" t="s">
        <v>41</v>
      </c>
      <c r="B47" s="3" t="s">
        <v>72</v>
      </c>
      <c r="C47" s="3" t="s">
        <v>155</v>
      </c>
      <c r="D47" s="142">
        <v>0.25700000000000001</v>
      </c>
      <c r="E47" s="142">
        <v>32.686</v>
      </c>
      <c r="F47" s="142">
        <v>12.318</v>
      </c>
      <c r="G47" s="142">
        <v>24.553999999999998</v>
      </c>
      <c r="H47" s="142">
        <v>0.73899999999999999</v>
      </c>
      <c r="I47" s="142">
        <v>29.437000000000001</v>
      </c>
      <c r="J47" s="143" t="s">
        <v>31</v>
      </c>
      <c r="K47" s="142">
        <v>99.903999999999996</v>
      </c>
    </row>
    <row r="48" spans="1:12">
      <c r="A48" s="141" t="s">
        <v>41</v>
      </c>
      <c r="B48" s="3" t="s">
        <v>73</v>
      </c>
      <c r="C48" s="3" t="s">
        <v>155</v>
      </c>
      <c r="D48" s="142">
        <v>0.22800000000000001</v>
      </c>
      <c r="E48" s="142">
        <v>32.677</v>
      </c>
      <c r="F48" s="142">
        <v>12.332000000000001</v>
      </c>
      <c r="G48" s="142">
        <v>24.282</v>
      </c>
      <c r="H48" s="142">
        <v>0.73799999999999999</v>
      </c>
      <c r="I48" s="142">
        <v>29.637</v>
      </c>
      <c r="J48" s="143" t="s">
        <v>31</v>
      </c>
      <c r="K48" s="142">
        <v>99.792000000000002</v>
      </c>
    </row>
    <row r="49" spans="1:11">
      <c r="A49" s="141" t="s">
        <v>41</v>
      </c>
      <c r="B49" s="3" t="s">
        <v>73</v>
      </c>
      <c r="C49" s="3" t="s">
        <v>155</v>
      </c>
      <c r="D49" s="142">
        <v>0.28899999999999998</v>
      </c>
      <c r="E49" s="142">
        <v>32.844999999999999</v>
      </c>
      <c r="F49" s="142">
        <v>12.313000000000001</v>
      </c>
      <c r="G49" s="142">
        <v>24.425000000000001</v>
      </c>
      <c r="H49" s="142">
        <v>0.92800000000000005</v>
      </c>
      <c r="I49" s="142">
        <v>29.26</v>
      </c>
      <c r="J49" s="143" t="s">
        <v>31</v>
      </c>
      <c r="K49" s="142">
        <v>99.986000000000004</v>
      </c>
    </row>
    <row r="50" spans="1:11">
      <c r="A50" s="141" t="s">
        <v>41</v>
      </c>
      <c r="B50" s="3" t="s">
        <v>73</v>
      </c>
      <c r="C50" s="3" t="s">
        <v>155</v>
      </c>
      <c r="D50" s="142">
        <v>0.23599999999999999</v>
      </c>
      <c r="E50" s="142">
        <v>31.475999999999999</v>
      </c>
      <c r="F50" s="142">
        <v>10.836</v>
      </c>
      <c r="G50" s="142">
        <v>25.574999999999999</v>
      </c>
      <c r="H50" s="142">
        <v>0.85799999999999998</v>
      </c>
      <c r="I50" s="142">
        <v>27.678999999999998</v>
      </c>
      <c r="J50" s="143" t="s">
        <v>31</v>
      </c>
      <c r="K50" s="142">
        <v>96.685000000000002</v>
      </c>
    </row>
    <row r="51" spans="1:11">
      <c r="A51" s="141" t="s">
        <v>41</v>
      </c>
      <c r="B51" s="3" t="s">
        <v>73</v>
      </c>
      <c r="C51" s="3" t="s">
        <v>155</v>
      </c>
      <c r="D51" s="142">
        <v>0.27600000000000002</v>
      </c>
      <c r="E51" s="142">
        <v>31.143000000000001</v>
      </c>
      <c r="F51" s="142">
        <v>9.7200000000000006</v>
      </c>
      <c r="G51" s="142">
        <v>21.548999999999999</v>
      </c>
      <c r="H51" s="142">
        <v>0.71499999999999997</v>
      </c>
      <c r="I51" s="142">
        <v>29.045999999999999</v>
      </c>
      <c r="J51" s="143" t="s">
        <v>31</v>
      </c>
      <c r="K51" s="142">
        <v>92.427999999999997</v>
      </c>
    </row>
    <row r="52" spans="1:11">
      <c r="A52" s="2" t="s">
        <v>189</v>
      </c>
      <c r="D52" s="142"/>
      <c r="E52" s="142"/>
      <c r="F52" s="142"/>
      <c r="G52" s="142"/>
      <c r="H52" s="142"/>
      <c r="I52" s="142"/>
      <c r="J52" s="142"/>
      <c r="K52" s="142"/>
    </row>
    <row r="53" spans="1:11">
      <c r="A53" s="3" t="s">
        <v>190</v>
      </c>
      <c r="B53" s="108" t="s">
        <v>42</v>
      </c>
      <c r="D53" s="144">
        <v>0.111</v>
      </c>
      <c r="E53" s="144">
        <v>13.04</v>
      </c>
      <c r="F53" s="144">
        <v>16.436</v>
      </c>
      <c r="G53" s="144">
        <v>10.090999999999999</v>
      </c>
      <c r="H53" s="144">
        <v>0.14299999999999999</v>
      </c>
      <c r="I53" s="144">
        <v>60.19</v>
      </c>
      <c r="J53" s="145" t="s">
        <v>31</v>
      </c>
      <c r="K53" s="142">
        <f>SUM(D53:J53)</f>
        <v>100.011</v>
      </c>
    </row>
    <row r="54" spans="1:11">
      <c r="A54" s="3" t="s">
        <v>190</v>
      </c>
      <c r="B54" s="108" t="s">
        <v>43</v>
      </c>
      <c r="D54" s="144">
        <v>0.14799999999999999</v>
      </c>
      <c r="E54" s="144">
        <v>13.156000000000001</v>
      </c>
      <c r="F54" s="144">
        <v>16.456</v>
      </c>
      <c r="G54" s="144">
        <v>10.135</v>
      </c>
      <c r="H54" s="144">
        <v>0.20599999999999999</v>
      </c>
      <c r="I54" s="144">
        <v>60.363</v>
      </c>
      <c r="J54" s="145" t="s">
        <v>31</v>
      </c>
      <c r="K54" s="142">
        <f t="shared" ref="K54:K71" si="0">SUM(D54:J54)</f>
        <v>100.464</v>
      </c>
    </row>
    <row r="55" spans="1:11">
      <c r="A55" s="3" t="s">
        <v>190</v>
      </c>
      <c r="B55" s="108" t="s">
        <v>44</v>
      </c>
      <c r="D55" s="144">
        <v>0.20300000000000001</v>
      </c>
      <c r="E55" s="144">
        <v>13.048</v>
      </c>
      <c r="F55" s="144">
        <v>16.524999999999999</v>
      </c>
      <c r="G55" s="144">
        <v>10.052</v>
      </c>
      <c r="H55" s="144">
        <v>0.10100000000000001</v>
      </c>
      <c r="I55" s="144">
        <v>59.444000000000003</v>
      </c>
      <c r="J55" s="145" t="s">
        <v>31</v>
      </c>
      <c r="K55" s="142">
        <f t="shared" si="0"/>
        <v>99.37299999999999</v>
      </c>
    </row>
    <row r="56" spans="1:11">
      <c r="A56" s="3" t="s">
        <v>190</v>
      </c>
      <c r="B56" s="108" t="s">
        <v>45</v>
      </c>
      <c r="D56" s="144">
        <v>0.16600000000000001</v>
      </c>
      <c r="E56" s="144">
        <v>13.323</v>
      </c>
      <c r="F56" s="144">
        <v>16.574999999999999</v>
      </c>
      <c r="G56" s="144">
        <v>10.102</v>
      </c>
      <c r="H56" s="144">
        <v>0.11799999999999999</v>
      </c>
      <c r="I56" s="144">
        <v>60.375999999999998</v>
      </c>
      <c r="J56" s="145" t="s">
        <v>31</v>
      </c>
      <c r="K56" s="142">
        <f t="shared" si="0"/>
        <v>100.66</v>
      </c>
    </row>
    <row r="57" spans="1:11">
      <c r="A57" s="3" t="s">
        <v>190</v>
      </c>
      <c r="B57" s="108" t="s">
        <v>46</v>
      </c>
      <c r="D57" s="144">
        <v>0.11799999999999999</v>
      </c>
      <c r="E57" s="144">
        <v>13.281000000000001</v>
      </c>
      <c r="F57" s="144">
        <v>16.396000000000001</v>
      </c>
      <c r="G57" s="144">
        <v>10.206</v>
      </c>
      <c r="H57" s="144">
        <v>0.156</v>
      </c>
      <c r="I57" s="144">
        <v>59.2</v>
      </c>
      <c r="J57" s="144">
        <v>4.0000000000000001E-3</v>
      </c>
      <c r="K57" s="142">
        <f t="shared" si="0"/>
        <v>99.361000000000004</v>
      </c>
    </row>
    <row r="58" spans="1:11">
      <c r="A58" s="3" t="s">
        <v>190</v>
      </c>
      <c r="B58" s="108" t="s">
        <v>47</v>
      </c>
      <c r="D58" s="144">
        <v>0.184</v>
      </c>
      <c r="E58" s="144">
        <v>12.962</v>
      </c>
      <c r="F58" s="144">
        <v>16.382000000000001</v>
      </c>
      <c r="G58" s="144">
        <v>10.196999999999999</v>
      </c>
      <c r="H58" s="144">
        <v>0.18099999999999999</v>
      </c>
      <c r="I58" s="144">
        <v>59.853999999999999</v>
      </c>
      <c r="J58" s="145" t="s">
        <v>31</v>
      </c>
      <c r="K58" s="142">
        <f t="shared" si="0"/>
        <v>99.759999999999991</v>
      </c>
    </row>
    <row r="59" spans="1:11">
      <c r="A59" s="3" t="s">
        <v>190</v>
      </c>
      <c r="B59" s="108" t="s">
        <v>48</v>
      </c>
      <c r="D59" s="144">
        <v>7.1999999999999995E-2</v>
      </c>
      <c r="E59" s="144">
        <v>13.217000000000001</v>
      </c>
      <c r="F59" s="144">
        <v>16.402000000000001</v>
      </c>
      <c r="G59" s="144">
        <v>10.201000000000001</v>
      </c>
      <c r="H59" s="144">
        <v>7.1999999999999995E-2</v>
      </c>
      <c r="I59" s="144">
        <v>59.72</v>
      </c>
      <c r="J59" s="145" t="s">
        <v>31</v>
      </c>
      <c r="K59" s="142">
        <f t="shared" si="0"/>
        <v>99.683999999999997</v>
      </c>
    </row>
    <row r="60" spans="1:11">
      <c r="A60" s="3" t="s">
        <v>190</v>
      </c>
      <c r="B60" s="108" t="s">
        <v>49</v>
      </c>
      <c r="D60" s="144">
        <v>0.14599999999999999</v>
      </c>
      <c r="E60" s="144">
        <v>12.922000000000001</v>
      </c>
      <c r="F60" s="144">
        <v>16.527000000000001</v>
      </c>
      <c r="G60" s="144">
        <v>10.093</v>
      </c>
      <c r="H60" s="144">
        <v>0.152</v>
      </c>
      <c r="I60" s="144">
        <v>59.470999999999997</v>
      </c>
      <c r="J60" s="145" t="s">
        <v>31</v>
      </c>
      <c r="K60" s="142">
        <f t="shared" si="0"/>
        <v>99.311000000000007</v>
      </c>
    </row>
    <row r="61" spans="1:11">
      <c r="A61" s="3" t="s">
        <v>190</v>
      </c>
      <c r="B61" s="108" t="s">
        <v>50</v>
      </c>
      <c r="D61" s="144">
        <v>0.13</v>
      </c>
      <c r="E61" s="144">
        <v>13.066000000000001</v>
      </c>
      <c r="F61" s="144">
        <v>16.286000000000001</v>
      </c>
      <c r="G61" s="144">
        <v>10.209</v>
      </c>
      <c r="H61" s="144">
        <v>0.08</v>
      </c>
      <c r="I61" s="144">
        <v>59.637</v>
      </c>
      <c r="J61" s="144">
        <v>4.3999999999999997E-2</v>
      </c>
      <c r="K61" s="142">
        <f t="shared" si="0"/>
        <v>99.451999999999998</v>
      </c>
    </row>
    <row r="62" spans="1:11">
      <c r="A62" s="3" t="s">
        <v>190</v>
      </c>
      <c r="B62" s="108" t="s">
        <v>51</v>
      </c>
      <c r="D62" s="144">
        <v>9.7000000000000003E-2</v>
      </c>
      <c r="E62" s="144">
        <v>12.757999999999999</v>
      </c>
      <c r="F62" s="144">
        <v>16.22</v>
      </c>
      <c r="G62" s="144">
        <v>10.207000000000001</v>
      </c>
      <c r="H62" s="144">
        <v>0.126</v>
      </c>
      <c r="I62" s="144">
        <v>58.625999999999998</v>
      </c>
      <c r="J62" s="144">
        <v>6.9000000000000006E-2</v>
      </c>
      <c r="K62" s="142">
        <f t="shared" si="0"/>
        <v>98.102999999999994</v>
      </c>
    </row>
    <row r="63" spans="1:11">
      <c r="A63" s="3" t="s">
        <v>190</v>
      </c>
      <c r="B63" s="108" t="s">
        <v>52</v>
      </c>
      <c r="D63" s="144">
        <v>0.108</v>
      </c>
      <c r="E63" s="144">
        <v>13.308</v>
      </c>
      <c r="F63" s="144">
        <v>16.661000000000001</v>
      </c>
      <c r="G63" s="144">
        <v>10.083</v>
      </c>
      <c r="H63" s="144">
        <v>5.0999999999999997E-2</v>
      </c>
      <c r="I63" s="144">
        <v>59.789000000000001</v>
      </c>
      <c r="J63" s="145" t="s">
        <v>31</v>
      </c>
      <c r="K63" s="142">
        <f t="shared" si="0"/>
        <v>100</v>
      </c>
    </row>
    <row r="64" spans="1:11">
      <c r="A64" s="3" t="s">
        <v>190</v>
      </c>
      <c r="B64" s="108" t="s">
        <v>53</v>
      </c>
      <c r="D64" s="144">
        <v>0.17899999999999999</v>
      </c>
      <c r="E64" s="144">
        <v>12.897</v>
      </c>
      <c r="F64" s="144">
        <v>16.600999999999999</v>
      </c>
      <c r="G64" s="144">
        <v>9.9939999999999998</v>
      </c>
      <c r="H64" s="144">
        <v>0.08</v>
      </c>
      <c r="I64" s="144">
        <v>59.911000000000001</v>
      </c>
      <c r="J64" s="145" t="s">
        <v>31</v>
      </c>
      <c r="K64" s="142">
        <f t="shared" si="0"/>
        <v>99.662000000000006</v>
      </c>
    </row>
    <row r="65" spans="1:12">
      <c r="A65" s="3" t="s">
        <v>190</v>
      </c>
      <c r="B65" s="108" t="s">
        <v>54</v>
      </c>
      <c r="D65" s="144">
        <v>9.4E-2</v>
      </c>
      <c r="E65" s="144">
        <v>13.090999999999999</v>
      </c>
      <c r="F65" s="144">
        <v>16.300999999999998</v>
      </c>
      <c r="G65" s="144">
        <v>10.163</v>
      </c>
      <c r="H65" s="144">
        <v>9.2999999999999999E-2</v>
      </c>
      <c r="I65" s="144">
        <v>59.933999999999997</v>
      </c>
      <c r="J65" s="144">
        <v>3.1E-2</v>
      </c>
      <c r="K65" s="142">
        <f t="shared" si="0"/>
        <v>99.707000000000008</v>
      </c>
    </row>
    <row r="66" spans="1:12">
      <c r="A66" s="3" t="s">
        <v>190</v>
      </c>
      <c r="B66" s="108" t="s">
        <v>55</v>
      </c>
      <c r="D66" s="144">
        <v>0.13500000000000001</v>
      </c>
      <c r="E66" s="144">
        <v>13.08</v>
      </c>
      <c r="F66" s="144">
        <v>16.286000000000001</v>
      </c>
      <c r="G66" s="144">
        <v>10.131</v>
      </c>
      <c r="H66" s="144">
        <v>0.106</v>
      </c>
      <c r="I66" s="144">
        <v>59.386000000000003</v>
      </c>
      <c r="J66" s="144">
        <v>0.108</v>
      </c>
      <c r="K66" s="142">
        <f t="shared" si="0"/>
        <v>99.232000000000014</v>
      </c>
    </row>
    <row r="67" spans="1:12">
      <c r="A67" s="3" t="s">
        <v>190</v>
      </c>
      <c r="B67" s="108" t="s">
        <v>56</v>
      </c>
      <c r="D67" s="144">
        <v>0.14000000000000001</v>
      </c>
      <c r="E67" s="144">
        <v>12.673999999999999</v>
      </c>
      <c r="F67" s="144">
        <v>16.548999999999999</v>
      </c>
      <c r="G67" s="144">
        <v>10.09</v>
      </c>
      <c r="H67" s="145" t="s">
        <v>31</v>
      </c>
      <c r="I67" s="144">
        <v>58.985999999999997</v>
      </c>
      <c r="J67" s="145" t="s">
        <v>31</v>
      </c>
      <c r="K67" s="142">
        <f t="shared" si="0"/>
        <v>98.438999999999993</v>
      </c>
    </row>
    <row r="68" spans="1:12">
      <c r="A68" s="3" t="s">
        <v>190</v>
      </c>
      <c r="B68" s="108" t="s">
        <v>57</v>
      </c>
      <c r="D68" s="144">
        <v>9.6000000000000002E-2</v>
      </c>
      <c r="E68" s="144">
        <v>12.882999999999999</v>
      </c>
      <c r="F68" s="144">
        <v>16.37</v>
      </c>
      <c r="G68" s="144">
        <v>10.180999999999999</v>
      </c>
      <c r="H68" s="144">
        <v>0.186</v>
      </c>
      <c r="I68" s="144">
        <v>59.756999999999998</v>
      </c>
      <c r="J68" s="144">
        <v>0.04</v>
      </c>
      <c r="K68" s="142">
        <f t="shared" si="0"/>
        <v>99.513000000000005</v>
      </c>
    </row>
    <row r="69" spans="1:12">
      <c r="A69" s="3" t="s">
        <v>190</v>
      </c>
      <c r="B69" s="108" t="s">
        <v>58</v>
      </c>
      <c r="D69" s="144">
        <v>0.14799999999999999</v>
      </c>
      <c r="E69" s="144">
        <v>13.042</v>
      </c>
      <c r="F69" s="144">
        <v>16.422000000000001</v>
      </c>
      <c r="G69" s="144">
        <v>10.157</v>
      </c>
      <c r="H69" s="144">
        <v>3.4000000000000002E-2</v>
      </c>
      <c r="I69" s="144">
        <v>59.716000000000001</v>
      </c>
      <c r="J69" s="144">
        <v>0.11899999999999999</v>
      </c>
      <c r="K69" s="142">
        <f t="shared" si="0"/>
        <v>99.638000000000005</v>
      </c>
    </row>
    <row r="70" spans="1:12" s="1" customFormat="1">
      <c r="B70" s="109" t="s">
        <v>283</v>
      </c>
      <c r="D70" s="146">
        <f>AVERAGE(D53:D69)</f>
        <v>0.13382352941176473</v>
      </c>
      <c r="E70" s="146">
        <f t="shared" ref="E70:K70" si="1">AVERAGE(E53:E69)</f>
        <v>13.044</v>
      </c>
      <c r="F70" s="146">
        <f t="shared" si="1"/>
        <v>16.435000000000002</v>
      </c>
      <c r="G70" s="146">
        <f t="shared" si="1"/>
        <v>10.134823529411769</v>
      </c>
      <c r="H70" s="146">
        <f t="shared" si="1"/>
        <v>0.1178125</v>
      </c>
      <c r="I70" s="146">
        <f t="shared" si="1"/>
        <v>59.66823529411765</v>
      </c>
      <c r="J70" s="146">
        <f t="shared" si="1"/>
        <v>5.9285714285714282E-2</v>
      </c>
      <c r="K70" s="146">
        <f t="shared" si="1"/>
        <v>99.551176470588231</v>
      </c>
    </row>
    <row r="71" spans="1:12" s="1" customFormat="1">
      <c r="A71" s="1" t="s">
        <v>190</v>
      </c>
      <c r="B71" s="110" t="s">
        <v>0</v>
      </c>
      <c r="D71" s="146">
        <v>0.23</v>
      </c>
      <c r="E71" s="146">
        <v>13.04</v>
      </c>
      <c r="F71" s="146">
        <v>15.2</v>
      </c>
      <c r="G71" s="146">
        <v>9.92</v>
      </c>
      <c r="H71" s="146">
        <v>0.12</v>
      </c>
      <c r="I71" s="146">
        <v>60.5</v>
      </c>
      <c r="J71" s="146">
        <v>0.05</v>
      </c>
      <c r="K71" s="147">
        <f t="shared" si="0"/>
        <v>99.059999999999988</v>
      </c>
    </row>
    <row r="72" spans="1:12" s="1" customFormat="1">
      <c r="B72" s="106" t="s">
        <v>281</v>
      </c>
      <c r="D72" s="146">
        <f>MAX(D53:D69)</f>
        <v>0.20300000000000001</v>
      </c>
      <c r="E72" s="146">
        <f t="shared" ref="E72:K72" si="2">MAX(E53:E69)</f>
        <v>13.323</v>
      </c>
      <c r="F72" s="146">
        <f t="shared" si="2"/>
        <v>16.661000000000001</v>
      </c>
      <c r="G72" s="146">
        <f t="shared" si="2"/>
        <v>10.209</v>
      </c>
      <c r="H72" s="146">
        <f t="shared" si="2"/>
        <v>0.20599999999999999</v>
      </c>
      <c r="I72" s="146">
        <f t="shared" si="2"/>
        <v>60.375999999999998</v>
      </c>
      <c r="J72" s="146">
        <f t="shared" si="2"/>
        <v>0.11899999999999999</v>
      </c>
      <c r="K72" s="146">
        <f t="shared" si="2"/>
        <v>100.66</v>
      </c>
    </row>
    <row r="73" spans="1:12" s="1" customFormat="1">
      <c r="B73" s="106" t="s">
        <v>282</v>
      </c>
      <c r="D73" s="146">
        <f>MIN(D53:D69)</f>
        <v>7.1999999999999995E-2</v>
      </c>
      <c r="E73" s="146">
        <f t="shared" ref="E73:K73" si="3">MIN(E53:E69)</f>
        <v>12.673999999999999</v>
      </c>
      <c r="F73" s="146">
        <f t="shared" si="3"/>
        <v>16.22</v>
      </c>
      <c r="G73" s="146">
        <f t="shared" si="3"/>
        <v>9.9939999999999998</v>
      </c>
      <c r="H73" s="146">
        <f t="shared" si="3"/>
        <v>3.4000000000000002E-2</v>
      </c>
      <c r="I73" s="146">
        <f t="shared" si="3"/>
        <v>58.625999999999998</v>
      </c>
      <c r="J73" s="146">
        <f t="shared" si="3"/>
        <v>4.0000000000000001E-3</v>
      </c>
      <c r="K73" s="146">
        <f t="shared" si="3"/>
        <v>98.102999999999994</v>
      </c>
    </row>
    <row r="74" spans="1:12" s="1" customFormat="1">
      <c r="B74" s="106" t="s">
        <v>278</v>
      </c>
      <c r="D74" s="146">
        <f>STDEV(D53:D69)</f>
        <v>3.5896091873137095E-2</v>
      </c>
      <c r="E74" s="146">
        <f t="shared" ref="E74:K74" si="4">STDEV(E53:E69)</f>
        <v>0.18337768402943722</v>
      </c>
      <c r="F74" s="146">
        <f t="shared" si="4"/>
        <v>0.12415464147586257</v>
      </c>
      <c r="G74" s="146">
        <f t="shared" si="4"/>
        <v>6.3041886169155098E-2</v>
      </c>
      <c r="H74" s="146">
        <f t="shared" si="4"/>
        <v>4.9821305683412136E-2</v>
      </c>
      <c r="I74" s="146">
        <f t="shared" si="4"/>
        <v>0.46017150734967333</v>
      </c>
      <c r="J74" s="146">
        <f t="shared" si="4"/>
        <v>4.1823893831613709E-2</v>
      </c>
      <c r="K74" s="146">
        <f t="shared" si="4"/>
        <v>0.62017560368960434</v>
      </c>
    </row>
    <row r="75" spans="1:12" s="1" customFormat="1">
      <c r="B75" s="111" t="s">
        <v>285</v>
      </c>
      <c r="D75" s="146">
        <f>100*((D70-D71)/D71)</f>
        <v>-41.8158567774936</v>
      </c>
      <c r="E75" s="146">
        <f t="shared" ref="E75:K75" si="5">100*((E70-E71)/E71)</f>
        <v>3.067484662577712E-2</v>
      </c>
      <c r="F75" s="146">
        <f t="shared" si="5"/>
        <v>8.1250000000000195</v>
      </c>
      <c r="G75" s="146">
        <f t="shared" si="5"/>
        <v>2.1655597722960547</v>
      </c>
      <c r="H75" s="146">
        <f t="shared" si="5"/>
        <v>-1.8229166666666625</v>
      </c>
      <c r="I75" s="146">
        <f t="shared" si="5"/>
        <v>-1.3748176956733051</v>
      </c>
      <c r="J75" s="146">
        <f t="shared" si="5"/>
        <v>18.571428571428559</v>
      </c>
      <c r="K75" s="146">
        <f t="shared" si="5"/>
        <v>0.49583734159927656</v>
      </c>
    </row>
    <row r="76" spans="1:12" s="1" customFormat="1">
      <c r="A76" s="3"/>
      <c r="B76" s="107" t="s">
        <v>284</v>
      </c>
      <c r="D76" s="144"/>
      <c r="E76" s="144"/>
      <c r="F76" s="144"/>
      <c r="G76" s="144"/>
      <c r="H76" s="144"/>
      <c r="I76" s="144"/>
      <c r="J76" s="144"/>
      <c r="K76" s="142"/>
    </row>
    <row r="77" spans="1:12">
      <c r="A77" s="2" t="s">
        <v>192</v>
      </c>
      <c r="D77" s="142"/>
      <c r="E77" s="142"/>
      <c r="F77" s="142"/>
      <c r="G77" s="142"/>
      <c r="H77" s="142"/>
      <c r="I77" s="142"/>
      <c r="J77" s="142"/>
      <c r="K77" s="142"/>
    </row>
    <row r="78" spans="1:12">
      <c r="A78" s="3" t="s">
        <v>191</v>
      </c>
      <c r="B78" s="141" t="s">
        <v>62</v>
      </c>
      <c r="D78" s="144">
        <v>0.14399999999999999</v>
      </c>
      <c r="E78" s="144">
        <v>36.624000000000002</v>
      </c>
      <c r="F78" s="144">
        <v>8.4600000000000009</v>
      </c>
      <c r="G78" s="144">
        <v>13.775</v>
      </c>
      <c r="H78" s="144">
        <v>0.80100000000000005</v>
      </c>
      <c r="I78" s="144">
        <v>37.898000000000003</v>
      </c>
      <c r="J78" s="145" t="s">
        <v>31</v>
      </c>
      <c r="K78" s="144">
        <f>SUM(D78:J78)</f>
        <v>97.701999999999998</v>
      </c>
      <c r="L78" s="141"/>
    </row>
    <row r="79" spans="1:12">
      <c r="A79" s="3" t="s">
        <v>191</v>
      </c>
      <c r="B79" s="141" t="s">
        <v>63</v>
      </c>
      <c r="D79" s="144">
        <v>0.24399999999999999</v>
      </c>
      <c r="E79" s="144">
        <v>37.271000000000001</v>
      </c>
      <c r="F79" s="144">
        <v>8.6509999999999998</v>
      </c>
      <c r="G79" s="144">
        <v>13.491</v>
      </c>
      <c r="H79" s="144">
        <v>0.84</v>
      </c>
      <c r="I79" s="144">
        <v>37.951000000000001</v>
      </c>
      <c r="J79" s="145" t="s">
        <v>31</v>
      </c>
      <c r="K79" s="144">
        <f t="shared" ref="K79:K98" si="6">SUM(D79:J79)</f>
        <v>98.448000000000008</v>
      </c>
      <c r="L79" s="141"/>
    </row>
    <row r="80" spans="1:12">
      <c r="A80" s="3" t="s">
        <v>191</v>
      </c>
      <c r="B80" s="141" t="s">
        <v>64</v>
      </c>
      <c r="D80" s="144">
        <v>0.184</v>
      </c>
      <c r="E80" s="144">
        <v>37.1</v>
      </c>
      <c r="F80" s="144">
        <v>8.6159999999999997</v>
      </c>
      <c r="G80" s="144">
        <v>13.992000000000001</v>
      </c>
      <c r="H80" s="144">
        <v>0.875</v>
      </c>
      <c r="I80" s="144">
        <v>38.200000000000003</v>
      </c>
      <c r="J80" s="145" t="s">
        <v>31</v>
      </c>
      <c r="K80" s="144">
        <f t="shared" si="6"/>
        <v>98.966999999999999</v>
      </c>
      <c r="L80" s="141"/>
    </row>
    <row r="81" spans="1:12">
      <c r="A81" s="3" t="s">
        <v>191</v>
      </c>
      <c r="B81" s="141" t="s">
        <v>65</v>
      </c>
      <c r="D81" s="144">
        <v>0.20200000000000001</v>
      </c>
      <c r="E81" s="144">
        <v>36.584000000000003</v>
      </c>
      <c r="F81" s="144">
        <v>8.7680000000000007</v>
      </c>
      <c r="G81" s="144">
        <v>13.827999999999999</v>
      </c>
      <c r="H81" s="144">
        <v>0.86199999999999999</v>
      </c>
      <c r="I81" s="144">
        <v>38.207999999999998</v>
      </c>
      <c r="J81" s="145" t="s">
        <v>31</v>
      </c>
      <c r="K81" s="144">
        <f t="shared" si="6"/>
        <v>98.451999999999998</v>
      </c>
      <c r="L81" s="141"/>
    </row>
    <row r="82" spans="1:12">
      <c r="A82" s="3" t="s">
        <v>191</v>
      </c>
      <c r="B82" s="141" t="s">
        <v>66</v>
      </c>
      <c r="D82" s="144">
        <v>0.22700000000000001</v>
      </c>
      <c r="E82" s="144">
        <v>36.384</v>
      </c>
      <c r="F82" s="144">
        <v>8.3550000000000004</v>
      </c>
      <c r="G82" s="144">
        <v>13.5</v>
      </c>
      <c r="H82" s="144">
        <v>0.90800000000000003</v>
      </c>
      <c r="I82" s="144">
        <v>38.915999999999997</v>
      </c>
      <c r="J82" s="145" t="s">
        <v>31</v>
      </c>
      <c r="K82" s="144">
        <f t="shared" si="6"/>
        <v>98.289999999999992</v>
      </c>
      <c r="L82" s="141"/>
    </row>
    <row r="83" spans="1:12">
      <c r="A83" s="3" t="s">
        <v>191</v>
      </c>
      <c r="B83" s="141" t="s">
        <v>67</v>
      </c>
      <c r="D83" s="144">
        <v>0.17100000000000001</v>
      </c>
      <c r="E83" s="144">
        <v>35.798000000000002</v>
      </c>
      <c r="F83" s="144">
        <v>8.3450000000000006</v>
      </c>
      <c r="G83" s="144">
        <v>13.696</v>
      </c>
      <c r="H83" s="144">
        <v>0.73499999999999999</v>
      </c>
      <c r="I83" s="144">
        <v>38.968000000000004</v>
      </c>
      <c r="J83" s="145" t="s">
        <v>31</v>
      </c>
      <c r="K83" s="144">
        <f t="shared" si="6"/>
        <v>97.712999999999994</v>
      </c>
      <c r="L83" s="141"/>
    </row>
    <row r="84" spans="1:12">
      <c r="A84" s="3" t="s">
        <v>191</v>
      </c>
      <c r="B84" s="141" t="s">
        <v>68</v>
      </c>
      <c r="D84" s="144">
        <v>0.23300000000000001</v>
      </c>
      <c r="E84" s="144">
        <v>36.707000000000001</v>
      </c>
      <c r="F84" s="144">
        <v>8.4849999999999994</v>
      </c>
      <c r="G84" s="144">
        <v>13.531000000000001</v>
      </c>
      <c r="H84" s="144">
        <v>0.65700000000000003</v>
      </c>
      <c r="I84" s="144">
        <v>38.904000000000003</v>
      </c>
      <c r="J84" s="145" t="s">
        <v>31</v>
      </c>
      <c r="K84" s="144">
        <f t="shared" si="6"/>
        <v>98.516999999999996</v>
      </c>
      <c r="L84" s="141"/>
    </row>
    <row r="85" spans="1:12">
      <c r="A85" s="3" t="s">
        <v>191</v>
      </c>
      <c r="B85" s="141" t="s">
        <v>49</v>
      </c>
      <c r="D85" s="144">
        <v>0.19800000000000001</v>
      </c>
      <c r="E85" s="144">
        <v>36.719000000000001</v>
      </c>
      <c r="F85" s="144">
        <v>8.4909999999999997</v>
      </c>
      <c r="G85" s="144">
        <v>13.798</v>
      </c>
      <c r="H85" s="144">
        <v>0.80800000000000005</v>
      </c>
      <c r="I85" s="144">
        <v>37.899000000000001</v>
      </c>
      <c r="J85" s="145" t="s">
        <v>31</v>
      </c>
      <c r="K85" s="144">
        <f t="shared" si="6"/>
        <v>97.913000000000011</v>
      </c>
      <c r="L85" s="141"/>
    </row>
    <row r="86" spans="1:12">
      <c r="A86" s="3" t="s">
        <v>191</v>
      </c>
      <c r="B86" s="141" t="s">
        <v>50</v>
      </c>
      <c r="D86" s="144">
        <v>0.17199999999999999</v>
      </c>
      <c r="E86" s="144">
        <v>37.07</v>
      </c>
      <c r="F86" s="144">
        <v>8.4749999999999996</v>
      </c>
      <c r="G86" s="144">
        <v>13.858000000000001</v>
      </c>
      <c r="H86" s="144">
        <v>0.77800000000000002</v>
      </c>
      <c r="I86" s="144">
        <v>38.17</v>
      </c>
      <c r="J86" s="145" t="s">
        <v>31</v>
      </c>
      <c r="K86" s="144">
        <f t="shared" si="6"/>
        <v>98.522999999999996</v>
      </c>
      <c r="L86" s="141"/>
    </row>
    <row r="87" spans="1:12">
      <c r="A87" s="3" t="s">
        <v>191</v>
      </c>
      <c r="B87" s="141" t="s">
        <v>51</v>
      </c>
      <c r="D87" s="144">
        <v>0.19</v>
      </c>
      <c r="E87" s="144">
        <v>35.124000000000002</v>
      </c>
      <c r="F87" s="144">
        <v>9.343</v>
      </c>
      <c r="G87" s="144">
        <v>14.497999999999999</v>
      </c>
      <c r="H87" s="144">
        <v>0.76800000000000002</v>
      </c>
      <c r="I87" s="144">
        <v>37.116999999999997</v>
      </c>
      <c r="J87" s="145" t="s">
        <v>31</v>
      </c>
      <c r="K87" s="144">
        <f t="shared" si="6"/>
        <v>97.039999999999992</v>
      </c>
      <c r="L87" s="141"/>
    </row>
    <row r="88" spans="1:12">
      <c r="A88" s="3" t="s">
        <v>191</v>
      </c>
      <c r="B88" s="141" t="s">
        <v>52</v>
      </c>
      <c r="D88" s="144">
        <v>0.126</v>
      </c>
      <c r="E88" s="144">
        <v>36.186999999999998</v>
      </c>
      <c r="F88" s="144">
        <v>8.4570000000000007</v>
      </c>
      <c r="G88" s="144">
        <v>13.679</v>
      </c>
      <c r="H88" s="144">
        <v>0.65600000000000003</v>
      </c>
      <c r="I88" s="144">
        <v>38.555</v>
      </c>
      <c r="J88" s="145" t="s">
        <v>31</v>
      </c>
      <c r="K88" s="144">
        <f t="shared" si="6"/>
        <v>97.66</v>
      </c>
      <c r="L88" s="141"/>
    </row>
    <row r="89" spans="1:12">
      <c r="A89" s="3" t="s">
        <v>191</v>
      </c>
      <c r="B89" s="141" t="s">
        <v>53</v>
      </c>
      <c r="D89" s="144">
        <v>0.16400000000000001</v>
      </c>
      <c r="E89" s="144">
        <v>36.853999999999999</v>
      </c>
      <c r="F89" s="144">
        <v>8.5760000000000005</v>
      </c>
      <c r="G89" s="144">
        <v>13.632999999999999</v>
      </c>
      <c r="H89" s="144">
        <v>0.81899999999999995</v>
      </c>
      <c r="I89" s="144">
        <v>38.277999999999999</v>
      </c>
      <c r="J89" s="145" t="s">
        <v>31</v>
      </c>
      <c r="K89" s="144">
        <f t="shared" si="6"/>
        <v>98.324000000000012</v>
      </c>
      <c r="L89" s="141"/>
    </row>
    <row r="90" spans="1:12">
      <c r="A90" s="3" t="s">
        <v>191</v>
      </c>
      <c r="B90" s="141" t="s">
        <v>54</v>
      </c>
      <c r="D90" s="144">
        <v>0.19700000000000001</v>
      </c>
      <c r="E90" s="144">
        <v>37.140999999999998</v>
      </c>
      <c r="F90" s="144">
        <v>8.4420000000000002</v>
      </c>
      <c r="G90" s="144">
        <v>13.673</v>
      </c>
      <c r="H90" s="144">
        <v>0.66300000000000003</v>
      </c>
      <c r="I90" s="144">
        <v>37.811</v>
      </c>
      <c r="J90" s="145" t="s">
        <v>31</v>
      </c>
      <c r="K90" s="144">
        <f t="shared" si="6"/>
        <v>97.926999999999992</v>
      </c>
      <c r="L90" s="141"/>
    </row>
    <row r="91" spans="1:12">
      <c r="A91" s="3" t="s">
        <v>191</v>
      </c>
      <c r="B91" s="141" t="s">
        <v>55</v>
      </c>
      <c r="D91" s="144">
        <v>0.109</v>
      </c>
      <c r="E91" s="144">
        <v>35.212000000000003</v>
      </c>
      <c r="F91" s="144">
        <v>9.3849999999999998</v>
      </c>
      <c r="G91" s="144">
        <v>14.425000000000001</v>
      </c>
      <c r="H91" s="144">
        <v>0.83099999999999996</v>
      </c>
      <c r="I91" s="144">
        <v>38.372999999999998</v>
      </c>
      <c r="J91" s="145" t="s">
        <v>31</v>
      </c>
      <c r="K91" s="144">
        <f t="shared" si="6"/>
        <v>98.335000000000008</v>
      </c>
      <c r="L91" s="141"/>
    </row>
    <row r="92" spans="1:12">
      <c r="A92" s="3" t="s">
        <v>191</v>
      </c>
      <c r="B92" s="141" t="s">
        <v>56</v>
      </c>
      <c r="D92" s="144">
        <v>0.188</v>
      </c>
      <c r="E92" s="144">
        <v>36.628</v>
      </c>
      <c r="F92" s="144">
        <v>8.4629999999999992</v>
      </c>
      <c r="G92" s="144">
        <v>13.615</v>
      </c>
      <c r="H92" s="144">
        <v>0.86499999999999999</v>
      </c>
      <c r="I92" s="144">
        <v>39.298999999999999</v>
      </c>
      <c r="J92" s="145" t="s">
        <v>31</v>
      </c>
      <c r="K92" s="144">
        <f t="shared" si="6"/>
        <v>99.058000000000007</v>
      </c>
      <c r="L92" s="141"/>
    </row>
    <row r="93" spans="1:12">
      <c r="A93" s="3" t="s">
        <v>191</v>
      </c>
      <c r="B93" s="141" t="s">
        <v>57</v>
      </c>
      <c r="D93" s="144">
        <v>0.216</v>
      </c>
      <c r="E93" s="144">
        <v>36.991999999999997</v>
      </c>
      <c r="F93" s="144">
        <v>8.5939999999999994</v>
      </c>
      <c r="G93" s="144">
        <v>13.725</v>
      </c>
      <c r="H93" s="144">
        <v>0.8</v>
      </c>
      <c r="I93" s="144">
        <v>38.079000000000001</v>
      </c>
      <c r="J93" s="145" t="s">
        <v>31</v>
      </c>
      <c r="K93" s="144">
        <f t="shared" si="6"/>
        <v>98.406000000000006</v>
      </c>
      <c r="L93" s="141"/>
    </row>
    <row r="94" spans="1:12">
      <c r="A94" s="3" t="s">
        <v>191</v>
      </c>
      <c r="B94" s="141" t="s">
        <v>58</v>
      </c>
      <c r="D94" s="144">
        <v>0.16900000000000001</v>
      </c>
      <c r="E94" s="144">
        <v>36.887</v>
      </c>
      <c r="F94" s="144">
        <v>8.5079999999999991</v>
      </c>
      <c r="G94" s="144">
        <v>13.88</v>
      </c>
      <c r="H94" s="144">
        <v>0.67</v>
      </c>
      <c r="I94" s="144">
        <v>37.843000000000004</v>
      </c>
      <c r="J94" s="145" t="s">
        <v>31</v>
      </c>
      <c r="K94" s="144">
        <f t="shared" si="6"/>
        <v>97.956999999999994</v>
      </c>
      <c r="L94" s="141"/>
    </row>
    <row r="95" spans="1:12">
      <c r="A95" s="3" t="s">
        <v>191</v>
      </c>
      <c r="B95" s="141" t="s">
        <v>69</v>
      </c>
      <c r="D95" s="144">
        <v>0.17399999999999999</v>
      </c>
      <c r="E95" s="144">
        <v>34.887999999999998</v>
      </c>
      <c r="F95" s="144">
        <v>9.3659999999999997</v>
      </c>
      <c r="G95" s="144">
        <v>14.506</v>
      </c>
      <c r="H95" s="144">
        <v>0.76700000000000002</v>
      </c>
      <c r="I95" s="144">
        <v>37.954999999999998</v>
      </c>
      <c r="J95" s="145" t="s">
        <v>31</v>
      </c>
      <c r="K95" s="144">
        <f t="shared" si="6"/>
        <v>97.656000000000006</v>
      </c>
      <c r="L95" s="141"/>
    </row>
    <row r="96" spans="1:12">
      <c r="A96" s="3" t="s">
        <v>191</v>
      </c>
      <c r="B96" s="141" t="s">
        <v>70</v>
      </c>
      <c r="D96" s="144">
        <v>0.17899999999999999</v>
      </c>
      <c r="E96" s="144">
        <v>36.677999999999997</v>
      </c>
      <c r="F96" s="144">
        <v>8.3989999999999991</v>
      </c>
      <c r="G96" s="144">
        <v>13.657</v>
      </c>
      <c r="H96" s="144">
        <v>0.73699999999999999</v>
      </c>
      <c r="I96" s="144">
        <v>39.35</v>
      </c>
      <c r="J96" s="145" t="s">
        <v>31</v>
      </c>
      <c r="K96" s="144">
        <f t="shared" si="6"/>
        <v>99</v>
      </c>
      <c r="L96" s="141"/>
    </row>
    <row r="97" spans="1:12" s="1" customFormat="1">
      <c r="B97" s="109" t="s">
        <v>283</v>
      </c>
      <c r="D97" s="146">
        <f>AVERAGE(D78:D96)</f>
        <v>0.1835263157894737</v>
      </c>
      <c r="E97" s="146">
        <f t="shared" ref="E97:K97" si="7">AVERAGE(E78:E96)</f>
        <v>36.465684210526312</v>
      </c>
      <c r="F97" s="146">
        <f t="shared" si="7"/>
        <v>8.6410000000000018</v>
      </c>
      <c r="G97" s="146">
        <f t="shared" si="7"/>
        <v>13.829473684210528</v>
      </c>
      <c r="H97" s="146">
        <f t="shared" si="7"/>
        <v>0.78105263157894744</v>
      </c>
      <c r="I97" s="146">
        <f t="shared" si="7"/>
        <v>38.303894736842103</v>
      </c>
      <c r="J97" s="146"/>
      <c r="K97" s="146">
        <f t="shared" si="7"/>
        <v>98.204631578947371</v>
      </c>
      <c r="L97" s="148"/>
    </row>
    <row r="98" spans="1:12" s="1" customFormat="1">
      <c r="A98" s="1" t="s">
        <v>191</v>
      </c>
      <c r="B98" s="110" t="s">
        <v>0</v>
      </c>
      <c r="D98" s="146">
        <v>0.18</v>
      </c>
      <c r="E98" s="146">
        <v>37.31</v>
      </c>
      <c r="F98" s="146">
        <v>8.11</v>
      </c>
      <c r="G98" s="146">
        <v>12.77</v>
      </c>
      <c r="H98" s="146">
        <v>0.82</v>
      </c>
      <c r="I98" s="146">
        <v>38.74</v>
      </c>
      <c r="J98" s="149" t="s">
        <v>31</v>
      </c>
      <c r="K98" s="146">
        <f t="shared" si="6"/>
        <v>97.93</v>
      </c>
      <c r="L98" s="148"/>
    </row>
    <row r="99" spans="1:12" s="1" customFormat="1">
      <c r="B99" s="106" t="s">
        <v>281</v>
      </c>
      <c r="D99" s="147">
        <f>MAX(D78:D96)</f>
        <v>0.24399999999999999</v>
      </c>
      <c r="E99" s="147">
        <f t="shared" ref="E99:K99" si="8">MAX(E78:E96)</f>
        <v>37.271000000000001</v>
      </c>
      <c r="F99" s="147">
        <f t="shared" si="8"/>
        <v>9.3849999999999998</v>
      </c>
      <c r="G99" s="147">
        <f t="shared" si="8"/>
        <v>14.506</v>
      </c>
      <c r="H99" s="147">
        <f t="shared" si="8"/>
        <v>0.90800000000000003</v>
      </c>
      <c r="I99" s="147">
        <f t="shared" si="8"/>
        <v>39.35</v>
      </c>
      <c r="J99" s="147"/>
      <c r="K99" s="147">
        <f t="shared" si="8"/>
        <v>99.058000000000007</v>
      </c>
    </row>
    <row r="100" spans="1:12" s="1" customFormat="1">
      <c r="B100" s="106" t="s">
        <v>282</v>
      </c>
      <c r="D100" s="147">
        <f>MIN(D78:D96)</f>
        <v>0.109</v>
      </c>
      <c r="E100" s="147">
        <f t="shared" ref="E100:K100" si="9">MIN(E78:E96)</f>
        <v>34.887999999999998</v>
      </c>
      <c r="F100" s="147">
        <f t="shared" si="9"/>
        <v>8.3450000000000006</v>
      </c>
      <c r="G100" s="147">
        <f t="shared" si="9"/>
        <v>13.491</v>
      </c>
      <c r="H100" s="147">
        <f t="shared" si="9"/>
        <v>0.65600000000000003</v>
      </c>
      <c r="I100" s="147">
        <f t="shared" si="9"/>
        <v>37.116999999999997</v>
      </c>
      <c r="J100" s="147"/>
      <c r="K100" s="147">
        <f t="shared" si="9"/>
        <v>97.039999999999992</v>
      </c>
    </row>
    <row r="101" spans="1:12" s="1" customFormat="1">
      <c r="B101" s="106" t="s">
        <v>278</v>
      </c>
      <c r="D101" s="147">
        <f>STDEV(D78:D96)</f>
        <v>3.436950913083759E-2</v>
      </c>
      <c r="E101" s="147">
        <f t="shared" ref="E101:K101" si="10">STDEV(E78:E96)</f>
        <v>0.71107899644222794</v>
      </c>
      <c r="F101" s="147">
        <f t="shared" si="10"/>
        <v>0.33773855766455407</v>
      </c>
      <c r="G101" s="147">
        <f t="shared" si="10"/>
        <v>0.31582491077970071</v>
      </c>
      <c r="H101" s="147">
        <f t="shared" si="10"/>
        <v>7.7877734433327184E-2</v>
      </c>
      <c r="I101" s="147">
        <f t="shared" si="10"/>
        <v>0.57040150525132982</v>
      </c>
      <c r="J101" s="147"/>
      <c r="K101" s="147">
        <f t="shared" si="10"/>
        <v>0.52769227254426043</v>
      </c>
    </row>
    <row r="102" spans="1:12" s="1" customFormat="1">
      <c r="B102" s="111" t="s">
        <v>285</v>
      </c>
      <c r="D102" s="147">
        <f>100*((D97-D98)/D98)</f>
        <v>1.9590643274853949</v>
      </c>
      <c r="E102" s="147">
        <f t="shared" ref="E102:K102" si="11">100*((E97-E98)/E98)</f>
        <v>-2.2629745094443576</v>
      </c>
      <c r="F102" s="147">
        <f t="shared" si="11"/>
        <v>6.5474722564735188</v>
      </c>
      <c r="G102" s="147">
        <f t="shared" si="11"/>
        <v>8.2965832749454105</v>
      </c>
      <c r="H102" s="147">
        <f t="shared" si="11"/>
        <v>-4.7496790757381113</v>
      </c>
      <c r="I102" s="147">
        <f t="shared" si="11"/>
        <v>-1.1257234464581789</v>
      </c>
      <c r="J102" s="147"/>
      <c r="K102" s="147">
        <f t="shared" si="11"/>
        <v>0.28043661691755756</v>
      </c>
    </row>
    <row r="103" spans="1:12">
      <c r="B103" s="107" t="s">
        <v>284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Analytical Notes</vt:lpstr>
      <vt:lpstr>Sample List</vt:lpstr>
      <vt:lpstr>WR</vt:lpstr>
      <vt:lpstr>EPMA Plagioclase</vt:lpstr>
      <vt:lpstr>EPMA Amphibole</vt:lpstr>
      <vt:lpstr>EPMA Clinopyroxene</vt:lpstr>
      <vt:lpstr>EPMA Olivine</vt:lpstr>
      <vt:lpstr>EPMA Spinel</vt:lpstr>
    </vt:vector>
  </TitlesOfParts>
  <Company>University of Alaska Fairbanks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Adrienne Kentner</dc:creator>
  <cp:lastModifiedBy>Adrienne Kentner</cp:lastModifiedBy>
  <dcterms:created xsi:type="dcterms:W3CDTF">2013-02-26T18:05:25Z</dcterms:created>
  <dcterms:modified xsi:type="dcterms:W3CDTF">2013-11-11T23:54:46Z</dcterms:modified>
</cp:coreProperties>
</file>